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IRA UTILIZATION 4TH QTR 2022" sheetId="1" r:id="rId1"/>
  </sheets>
  <externalReferences>
    <externalReference r:id="rId2"/>
  </externalReferences>
  <definedNames>
    <definedName name="Excel_BuiltIn_Print_Area_8" localSheetId="0">#REF!</definedName>
    <definedName name="Excel_BuiltIn_Print_Area_8">#REF!</definedName>
    <definedName name="_xlnm.Print_Titles" localSheetId="0">'IRA UTILIZATION 4TH QTR 2022'!$5:$6</definedName>
  </definedNames>
  <calcPr calcId="144525"/>
</workbook>
</file>

<file path=xl/calcChain.xml><?xml version="1.0" encoding="utf-8"?>
<calcChain xmlns="http://schemas.openxmlformats.org/spreadsheetml/2006/main">
  <c r="P43" i="1" l="1"/>
  <c r="O43" i="1"/>
  <c r="L43" i="1"/>
  <c r="K43" i="1"/>
  <c r="H43" i="1"/>
  <c r="G43" i="1"/>
  <c r="R42" i="1"/>
  <c r="R43" i="1" s="1"/>
  <c r="Q42" i="1"/>
  <c r="Q43" i="1" s="1"/>
  <c r="P42" i="1"/>
  <c r="O42" i="1"/>
  <c r="N42" i="1"/>
  <c r="N43" i="1" s="1"/>
  <c r="M42" i="1"/>
  <c r="M43" i="1" s="1"/>
  <c r="L42" i="1"/>
  <c r="K42" i="1"/>
  <c r="J42" i="1"/>
  <c r="J43" i="1" s="1"/>
  <c r="I42" i="1"/>
  <c r="I43" i="1" s="1"/>
  <c r="H42" i="1"/>
  <c r="G42" i="1"/>
  <c r="F42" i="1"/>
  <c r="F43" i="1" s="1"/>
  <c r="V41" i="1"/>
  <c r="V42" i="1" s="1"/>
  <c r="F41" i="1"/>
  <c r="U40" i="1"/>
  <c r="U39" i="1"/>
  <c r="F37" i="1"/>
  <c r="U36" i="1"/>
  <c r="Q33" i="1"/>
  <c r="P33" i="1"/>
  <c r="O33" i="1"/>
  <c r="M33" i="1"/>
  <c r="L33" i="1"/>
  <c r="K33" i="1"/>
  <c r="I33" i="1"/>
  <c r="H33" i="1"/>
  <c r="G33" i="1"/>
  <c r="V32" i="1"/>
  <c r="R32" i="1"/>
  <c r="R33" i="1" s="1"/>
  <c r="Q32" i="1"/>
  <c r="P32" i="1"/>
  <c r="O32" i="1"/>
  <c r="N32" i="1"/>
  <c r="N33" i="1" s="1"/>
  <c r="M32" i="1"/>
  <c r="L32" i="1"/>
  <c r="K32" i="1"/>
  <c r="J32" i="1"/>
  <c r="J33" i="1" s="1"/>
  <c r="I32" i="1"/>
  <c r="H32" i="1"/>
  <c r="G32" i="1"/>
  <c r="F32" i="1"/>
  <c r="F33" i="1" s="1"/>
  <c r="U31" i="1"/>
  <c r="U30" i="1"/>
  <c r="U29" i="1"/>
  <c r="U28" i="1"/>
  <c r="U27" i="1"/>
  <c r="F23" i="1"/>
  <c r="U22" i="1"/>
  <c r="U21" i="1"/>
  <c r="U19" i="1"/>
  <c r="U18" i="1"/>
  <c r="U17" i="1"/>
  <c r="U16" i="1"/>
  <c r="U15" i="1"/>
  <c r="U14" i="1"/>
  <c r="U13" i="1"/>
  <c r="V10" i="1"/>
  <c r="V33" i="1" s="1"/>
  <c r="U33" i="1" s="1"/>
  <c r="F10" i="1"/>
  <c r="U9" i="1"/>
  <c r="U8" i="1"/>
  <c r="V43" i="1" l="1"/>
  <c r="U43" i="1" s="1"/>
  <c r="U42" i="1"/>
  <c r="U32" i="1"/>
  <c r="U41" i="1"/>
</calcChain>
</file>

<file path=xl/sharedStrings.xml><?xml version="1.0" encoding="utf-8"?>
<sst xmlns="http://schemas.openxmlformats.org/spreadsheetml/2006/main" count="106" uniqueCount="70">
  <si>
    <t>20% COMPONENT OF THE IRA UTILIZATION</t>
  </si>
  <si>
    <t>FOR THE FOURTH  QUARTER CY 2022</t>
  </si>
  <si>
    <t>CURRENT LEGISLATIVE APPROPRIATION</t>
  </si>
  <si>
    <t>FUNCTION/PROGRAM PROJECT ACTIVITY</t>
  </si>
  <si>
    <t>LOCATION/ COVERAGE</t>
  </si>
  <si>
    <t>TOTAL 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</si>
  <si>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</si>
  <si>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</si>
  <si>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</si>
  <si>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</si>
  <si>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</si>
  <si>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</si>
  <si>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</si>
  <si>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</si>
  <si>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</si>
  <si>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</si>
  <si>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</si>
  <si>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</si>
  <si>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</si>
  <si>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</si>
  <si>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</si>
  <si>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</si>
  <si>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</si>
  <si>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</si>
  <si>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</t>
  </si>
  <si>
    <t xml:space="preserve">  SOCIAL DEVELOPMENT</t>
  </si>
  <si>
    <t>Recovery Assistance to Hog Raisers affected to African Swine Fever (ASF)</t>
  </si>
  <si>
    <t>All Barangays</t>
  </si>
  <si>
    <t>Jan.-Dec. 2022</t>
  </si>
  <si>
    <t>Support to COVID-19 related PPAs</t>
  </si>
  <si>
    <t>Sub-total</t>
  </si>
  <si>
    <t xml:space="preserve">  ECONOMIC DEVELOPMENT</t>
  </si>
  <si>
    <t>Concreting of Farm-to-Market Road</t>
  </si>
  <si>
    <t>Various Barangays</t>
  </si>
  <si>
    <t>Under Procurement</t>
  </si>
  <si>
    <t>Road Widening</t>
  </si>
  <si>
    <t>Additional Funding for the Construction of Sumader SWIP</t>
  </si>
  <si>
    <t>Brgy. Sumader</t>
  </si>
  <si>
    <t>Rehabilitation of Spillway</t>
  </si>
  <si>
    <t>Concreting of irrigation Canal</t>
  </si>
  <si>
    <t xml:space="preserve">Rehabilitation /Excavation of Small Farm Reservior (SFR) </t>
  </si>
  <si>
    <t>Construction and rehabilitation of Diversion Dam</t>
  </si>
  <si>
    <t>Development of Public Market</t>
  </si>
  <si>
    <t xml:space="preserve">    Installation of Cargo Lift (3 units)</t>
  </si>
  <si>
    <t>Public Market</t>
  </si>
  <si>
    <t xml:space="preserve">    Installation of Elecrical Wirings for Bldg. 1-6</t>
  </si>
  <si>
    <t xml:space="preserve">  ENVIRONMENTAL MANAGEMENT</t>
  </si>
  <si>
    <t>Solid Waste management Program</t>
  </si>
  <si>
    <t>Upkeeping &amp; preservation of the City Waste Disposal Site</t>
  </si>
  <si>
    <t>City Dumpsite</t>
  </si>
  <si>
    <t>Construction of Slope Protection &amp; Drainage System along the Garbage pond &amp; Concreting of Road Network</t>
  </si>
  <si>
    <t>Purchase of Dumptruck</t>
  </si>
  <si>
    <t>n/a</t>
  </si>
  <si>
    <t>Construction of Roadway Slope Protection</t>
  </si>
  <si>
    <t>Dredging of Waterways (rivers/ creeks/ canals)</t>
  </si>
  <si>
    <t>TOTAL SPA-20% DF</t>
  </si>
  <si>
    <t>Supplemental Budget No. 3-Reversion- (20% Development Fund-CY 2015-2021)</t>
  </si>
  <si>
    <t>SOCIAL DEVELOPMENT</t>
  </si>
  <si>
    <t xml:space="preserve">Construction of Covered Court at Barangay Quiom </t>
  </si>
  <si>
    <t>Dec. 2022</t>
  </si>
  <si>
    <t>Sub-Total</t>
  </si>
  <si>
    <t>ECONOMIC DEVELOPMENT</t>
  </si>
  <si>
    <t>Purchase of Fertilizer for Distribution to Farmers</t>
  </si>
  <si>
    <t>Purchase of 4 Units Backhoe</t>
  </si>
  <si>
    <t>GRAND TOTAL</t>
  </si>
  <si>
    <t>We hereby certify that we have reviewed the contents and hereby attest to the veracity and correctness of the data or information contained in this document.</t>
  </si>
  <si>
    <t>WILMA T. ICUSPIT</t>
  </si>
  <si>
    <t>ENGR. ALBERT D. CHUA</t>
  </si>
  <si>
    <t>City Budget Officer</t>
  </si>
  <si>
    <t>City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</si>
</sst>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;&quot; (&quot;#,##0.00\);&quot; -&quot;#\ ;@\ "/>
    <numFmt numFmtId="165" formatCode="#,##0.000\ ;&quot; (&quot;#,##0.000\);&quot; -&quot;#.0\ ;@\ "/>
  </numFmts>
  <fonts count="22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10"/>
      <name val="Arial"/>
      <family val="2"/>
    </font>
    <font>
      <sz val="14"/>
      <name val="Cambria"/>
      <family val="1"/>
    </font>
    <font>
      <sz val="10"/>
      <color theme="1"/>
      <name val="Cambria"/>
      <family val="1"/>
    </font>
    <font>
      <sz val="12"/>
      <color theme="1"/>
      <name val="Cambria"/>
      <family val="1"/>
    </font>
    <font>
      <sz val="12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0"/>
      <name val="Cambria"/>
      <family val="1"/>
    </font>
    <font>
      <sz val="8"/>
      <color theme="1"/>
      <name val="Cambria"/>
      <family val="1"/>
    </font>
    <font>
      <sz val="8"/>
      <name val="Cambria"/>
      <family val="1"/>
    </font>
    <font>
      <sz val="9"/>
      <color theme="1"/>
      <name val="Cambria"/>
      <family val="1"/>
    </font>
    <font>
      <sz val="11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9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ill="0" applyBorder="0" applyAlignment="0" applyProtection="0"/>
    <xf numFmtId="9" fontId="2" fillId="0" borderId="0" applyFill="0" applyBorder="0" applyAlignment="0" applyProtection="0"/>
  </cellStyleXfs>
  <cellXfs count="215">
    <xf numFmtId="0" fontId="0" fillId="0" borderId="0" xfId="0"/>
    <xf numFmtId="0" fontId="3" fillId="2" borderId="0" xfId="0" applyFont="1" applyFill="1" applyBorder="1" applyAlignment="1">
      <alignment horizontal="center"/>
    </xf>
    <xf numFmtId="0" fontId="0" fillId="2" borderId="0" xfId="0" applyFill="1"/>
    <xf numFmtId="164" fontId="2" fillId="2" borderId="0" xfId="1" applyFill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2" borderId="4" xfId="1" applyFont="1" applyFill="1" applyBorder="1" applyAlignment="1">
      <alignment horizontal="center" vertical="center" wrapText="1"/>
    </xf>
    <xf numFmtId="164" fontId="5" fillId="2" borderId="4" xfId="1" applyFont="1" applyFill="1" applyBorder="1" applyAlignment="1">
      <alignment horizontal="center" vertical="top" wrapText="1"/>
    </xf>
    <xf numFmtId="164" fontId="5" fillId="2" borderId="2" xfId="1" applyFont="1" applyFill="1" applyBorder="1" applyAlignment="1">
      <alignment horizontal="center" vertical="top" wrapText="1"/>
    </xf>
    <xf numFmtId="164" fontId="5" fillId="2" borderId="1" xfId="1" applyFont="1" applyFill="1" applyBorder="1" applyAlignment="1">
      <alignment horizontal="center" vertical="top" wrapText="1"/>
    </xf>
    <xf numFmtId="164" fontId="5" fillId="2" borderId="5" xfId="1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6" fillId="2" borderId="0" xfId="0" applyFont="1" applyFill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2" borderId="11" xfId="1" applyFont="1" applyFill="1" applyBorder="1" applyAlignment="1">
      <alignment horizontal="center" vertical="center" wrapText="1"/>
    </xf>
    <xf numFmtId="164" fontId="5" fillId="2" borderId="11" xfId="1" applyFont="1" applyFill="1" applyBorder="1" applyAlignment="1">
      <alignment horizontal="center" vertical="top" wrapText="1"/>
    </xf>
    <xf numFmtId="164" fontId="5" fillId="2" borderId="9" xfId="1" applyFont="1" applyFill="1" applyBorder="1" applyAlignment="1">
      <alignment horizontal="center" vertical="top" wrapText="1"/>
    </xf>
    <xf numFmtId="164" fontId="5" fillId="2" borderId="8" xfId="1" applyFont="1" applyFill="1" applyBorder="1" applyAlignment="1">
      <alignment horizontal="center" vertical="top" wrapText="1"/>
    </xf>
    <xf numFmtId="164" fontId="5" fillId="2" borderId="12" xfId="1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4" fontId="5" fillId="2" borderId="12" xfId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vertical="center"/>
    </xf>
    <xf numFmtId="164" fontId="2" fillId="2" borderId="0" xfId="1" applyFill="1" applyAlignment="1">
      <alignment vertical="center"/>
    </xf>
    <xf numFmtId="0" fontId="3" fillId="2" borderId="14" xfId="0" applyFont="1" applyFill="1" applyBorder="1" applyAlignment="1"/>
    <xf numFmtId="0" fontId="7" fillId="2" borderId="0" xfId="0" applyFont="1" applyFill="1" applyBorder="1" applyAlignment="1"/>
    <xf numFmtId="0" fontId="8" fillId="2" borderId="15" xfId="0" applyFont="1" applyFill="1" applyBorder="1" applyAlignment="1"/>
    <xf numFmtId="0" fontId="9" fillId="2" borderId="16" xfId="0" applyFont="1" applyFill="1" applyBorder="1" applyAlignment="1">
      <alignment horizontal="center" vertical="center"/>
    </xf>
    <xf numFmtId="164" fontId="9" fillId="2" borderId="17" xfId="1" applyFont="1" applyFill="1" applyBorder="1" applyAlignment="1">
      <alignment vertical="top"/>
    </xf>
    <xf numFmtId="164" fontId="10" fillId="2" borderId="17" xfId="1" applyFont="1" applyFill="1" applyBorder="1" applyAlignment="1">
      <alignment vertical="top"/>
    </xf>
    <xf numFmtId="164" fontId="10" fillId="2" borderId="18" xfId="1" applyFont="1" applyFill="1" applyBorder="1" applyAlignment="1">
      <alignment vertical="top"/>
    </xf>
    <xf numFmtId="164" fontId="10" fillId="2" borderId="19" xfId="1" applyFont="1" applyFill="1" applyBorder="1" applyAlignment="1">
      <alignment vertical="top"/>
    </xf>
    <xf numFmtId="0" fontId="10" fillId="2" borderId="18" xfId="0" applyFont="1" applyFill="1" applyBorder="1" applyAlignment="1">
      <alignment vertical="top"/>
    </xf>
    <xf numFmtId="9" fontId="10" fillId="2" borderId="18" xfId="2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center" vertical="center" wrapText="1"/>
    </xf>
    <xf numFmtId="164" fontId="9" fillId="2" borderId="0" xfId="1" applyFont="1" applyFill="1" applyBorder="1" applyAlignment="1">
      <alignment vertical="center"/>
    </xf>
    <xf numFmtId="164" fontId="10" fillId="2" borderId="0" xfId="1" applyFont="1" applyFill="1" applyBorder="1" applyAlignment="1">
      <alignment vertical="center"/>
    </xf>
    <xf numFmtId="164" fontId="10" fillId="2" borderId="18" xfId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9" fontId="10" fillId="2" borderId="18" xfId="2" applyFont="1" applyFill="1" applyBorder="1" applyAlignment="1">
      <alignment vertical="center"/>
    </xf>
    <xf numFmtId="2" fontId="10" fillId="2" borderId="17" xfId="1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 wrapText="1"/>
    </xf>
    <xf numFmtId="164" fontId="9" fillId="2" borderId="20" xfId="1" applyFont="1" applyFill="1" applyBorder="1" applyAlignment="1">
      <alignment vertical="center"/>
    </xf>
    <xf numFmtId="164" fontId="10" fillId="2" borderId="9" xfId="1" applyFont="1" applyFill="1" applyBorder="1" applyAlignment="1">
      <alignment vertical="center"/>
    </xf>
    <xf numFmtId="164" fontId="10" fillId="2" borderId="12" xfId="1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9" fontId="10" fillId="2" borderId="12" xfId="2" applyFont="1" applyFill="1" applyBorder="1" applyAlignment="1">
      <alignment vertical="center"/>
    </xf>
    <xf numFmtId="164" fontId="10" fillId="2" borderId="2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Border="1" applyAlignment="1">
      <alignment vertical="top"/>
    </xf>
    <xf numFmtId="164" fontId="12" fillId="2" borderId="0" xfId="1" applyFont="1" applyFill="1" applyBorder="1" applyAlignment="1">
      <alignment vertical="top"/>
    </xf>
    <xf numFmtId="164" fontId="4" fillId="2" borderId="0" xfId="1" applyFont="1" applyFill="1" applyBorder="1" applyAlignment="1">
      <alignment vertical="top"/>
    </xf>
    <xf numFmtId="164" fontId="4" fillId="2" borderId="18" xfId="1" applyFont="1" applyFill="1" applyBorder="1" applyAlignment="1">
      <alignment vertical="top"/>
    </xf>
    <xf numFmtId="0" fontId="4" fillId="2" borderId="18" xfId="0" applyFont="1" applyFill="1" applyBorder="1" applyAlignment="1">
      <alignment vertical="top"/>
    </xf>
    <xf numFmtId="9" fontId="4" fillId="2" borderId="18" xfId="2" applyFont="1" applyFill="1" applyBorder="1" applyAlignment="1">
      <alignment vertical="top"/>
    </xf>
    <xf numFmtId="164" fontId="4" fillId="2" borderId="17" xfId="1" applyFont="1" applyFill="1" applyBorder="1" applyAlignment="1">
      <alignment vertical="top"/>
    </xf>
    <xf numFmtId="0" fontId="3" fillId="2" borderId="22" xfId="0" applyFont="1" applyFill="1" applyBorder="1" applyAlignment="1"/>
    <xf numFmtId="0" fontId="7" fillId="2" borderId="23" xfId="0" applyFont="1" applyFill="1" applyBorder="1" applyAlignment="1"/>
    <xf numFmtId="164" fontId="13" fillId="0" borderId="24" xfId="1" applyFont="1" applyBorder="1" applyAlignment="1"/>
    <xf numFmtId="0" fontId="10" fillId="2" borderId="25" xfId="0" applyFont="1" applyFill="1" applyBorder="1" applyAlignment="1">
      <alignment horizontal="center" vertical="center" wrapText="1"/>
    </xf>
    <xf numFmtId="4" fontId="12" fillId="0" borderId="26" xfId="0" applyNumberFormat="1" applyFont="1" applyBorder="1" applyAlignment="1">
      <alignment vertical="top"/>
    </xf>
    <xf numFmtId="164" fontId="12" fillId="2" borderId="27" xfId="1" applyFont="1" applyFill="1" applyBorder="1" applyAlignment="1" applyProtection="1">
      <alignment horizontal="right" vertical="top"/>
    </xf>
    <xf numFmtId="164" fontId="12" fillId="2" borderId="28" xfId="1" applyFont="1" applyFill="1" applyBorder="1" applyAlignment="1" applyProtection="1">
      <alignment horizontal="right" vertical="top"/>
    </xf>
    <xf numFmtId="0" fontId="4" fillId="2" borderId="28" xfId="0" applyFont="1" applyFill="1" applyBorder="1" applyAlignment="1">
      <alignment vertical="top"/>
    </xf>
    <xf numFmtId="9" fontId="4" fillId="2" borderId="28" xfId="2" applyFont="1" applyFill="1" applyBorder="1" applyAlignment="1">
      <alignment vertical="top"/>
    </xf>
    <xf numFmtId="164" fontId="9" fillId="2" borderId="25" xfId="1" applyFont="1" applyFill="1" applyBorder="1" applyAlignment="1" applyProtection="1">
      <alignment horizontal="right" vertical="top"/>
    </xf>
    <xf numFmtId="0" fontId="10" fillId="0" borderId="15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 wrapText="1"/>
    </xf>
    <xf numFmtId="4" fontId="9" fillId="0" borderId="0" xfId="0" applyNumberFormat="1" applyFont="1" applyBorder="1" applyAlignment="1">
      <alignment vertical="top"/>
    </xf>
    <xf numFmtId="0" fontId="0" fillId="2" borderId="0" xfId="0" applyFill="1" applyAlignment="1">
      <alignment vertical="top"/>
    </xf>
    <xf numFmtId="164" fontId="2" fillId="2" borderId="0" xfId="1" applyFill="1" applyAlignment="1">
      <alignment vertical="top"/>
    </xf>
    <xf numFmtId="0" fontId="10" fillId="0" borderId="15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vertical="center"/>
    </xf>
    <xf numFmtId="164" fontId="10" fillId="2" borderId="17" xfId="1" applyFont="1" applyFill="1" applyBorder="1" applyAlignment="1">
      <alignment vertical="center"/>
    </xf>
    <xf numFmtId="164" fontId="10" fillId="2" borderId="19" xfId="1" applyFont="1" applyFill="1" applyBorder="1" applyAlignment="1">
      <alignment vertical="center"/>
    </xf>
    <xf numFmtId="0" fontId="15" fillId="2" borderId="1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top"/>
    </xf>
    <xf numFmtId="0" fontId="7" fillId="0" borderId="0" xfId="0" applyFont="1" applyFill="1" applyBorder="1"/>
    <xf numFmtId="0" fontId="8" fillId="2" borderId="15" xfId="0" applyFont="1" applyFill="1" applyBorder="1" applyAlignment="1">
      <alignment vertical="top"/>
    </xf>
    <xf numFmtId="164" fontId="10" fillId="2" borderId="7" xfId="1" applyFont="1" applyFill="1" applyBorder="1" applyAlignment="1">
      <alignment vertical="top"/>
    </xf>
    <xf numFmtId="164" fontId="10" fillId="2" borderId="13" xfId="1" applyFont="1" applyFill="1" applyBorder="1" applyAlignment="1">
      <alignment vertical="top"/>
    </xf>
    <xf numFmtId="164" fontId="10" fillId="2" borderId="6" xfId="1" applyFont="1" applyFill="1" applyBorder="1" applyAlignment="1">
      <alignment vertical="top"/>
    </xf>
    <xf numFmtId="2" fontId="10" fillId="2" borderId="17" xfId="1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4" fontId="9" fillId="0" borderId="20" xfId="0" applyNumberFormat="1" applyFont="1" applyBorder="1" applyAlignment="1">
      <alignment vertical="top"/>
    </xf>
    <xf numFmtId="164" fontId="10" fillId="2" borderId="12" xfId="1" applyFont="1" applyFill="1" applyBorder="1" applyAlignment="1">
      <alignment vertical="top"/>
    </xf>
    <xf numFmtId="164" fontId="10" fillId="2" borderId="20" xfId="1" applyFont="1" applyFill="1" applyBorder="1" applyAlignment="1">
      <alignment vertical="top"/>
    </xf>
    <xf numFmtId="0" fontId="10" fillId="2" borderId="12" xfId="0" applyFont="1" applyFill="1" applyBorder="1" applyAlignment="1">
      <alignment vertical="top"/>
    </xf>
    <xf numFmtId="9" fontId="10" fillId="2" borderId="12" xfId="2" applyFont="1" applyFill="1" applyBorder="1" applyAlignment="1">
      <alignment vertical="top"/>
    </xf>
    <xf numFmtId="2" fontId="10" fillId="2" borderId="12" xfId="1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4" fontId="12" fillId="0" borderId="0" xfId="0" applyNumberFormat="1" applyFont="1" applyBorder="1" applyAlignment="1">
      <alignment vertical="top"/>
    </xf>
    <xf numFmtId="2" fontId="4" fillId="2" borderId="17" xfId="1" applyNumberFormat="1" applyFont="1" applyFill="1" applyBorder="1" applyAlignment="1">
      <alignment vertical="top"/>
    </xf>
    <xf numFmtId="0" fontId="3" fillId="2" borderId="22" xfId="0" applyFont="1" applyFill="1" applyBorder="1" applyAlignment="1">
      <alignment vertical="top"/>
    </xf>
    <xf numFmtId="0" fontId="3" fillId="2" borderId="23" xfId="0" applyFont="1" applyFill="1" applyBorder="1" applyAlignment="1">
      <alignment vertical="top"/>
    </xf>
    <xf numFmtId="0" fontId="1" fillId="0" borderId="23" xfId="0" applyFont="1" applyBorder="1" applyAlignment="1">
      <alignment vertical="top"/>
    </xf>
    <xf numFmtId="0" fontId="8" fillId="2" borderId="24" xfId="0" applyFont="1" applyFill="1" applyBorder="1" applyAlignment="1">
      <alignment vertical="top"/>
    </xf>
    <xf numFmtId="0" fontId="9" fillId="0" borderId="25" xfId="0" applyFont="1" applyFill="1" applyBorder="1" applyAlignment="1">
      <alignment vertical="top" wrapText="1"/>
    </xf>
    <xf numFmtId="4" fontId="12" fillId="0" borderId="23" xfId="0" applyNumberFormat="1" applyFont="1" applyBorder="1" applyAlignment="1">
      <alignment vertical="top"/>
    </xf>
    <xf numFmtId="164" fontId="10" fillId="2" borderId="28" xfId="1" applyFont="1" applyFill="1" applyBorder="1" applyAlignment="1">
      <alignment vertical="top"/>
    </xf>
    <xf numFmtId="164" fontId="10" fillId="2" borderId="26" xfId="1" applyFont="1" applyFill="1" applyBorder="1" applyAlignment="1">
      <alignment vertical="top"/>
    </xf>
    <xf numFmtId="0" fontId="10" fillId="2" borderId="28" xfId="0" applyFont="1" applyFill="1" applyBorder="1" applyAlignment="1">
      <alignment vertical="top"/>
    </xf>
    <xf numFmtId="9" fontId="10" fillId="2" borderId="28" xfId="2" applyFont="1" applyFill="1" applyBorder="1" applyAlignment="1">
      <alignment vertical="top"/>
    </xf>
    <xf numFmtId="0" fontId="7" fillId="2" borderId="14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11" fillId="0" borderId="17" xfId="0" applyFont="1" applyFill="1" applyBorder="1" applyAlignment="1">
      <alignment horizontal="center" vertical="center" wrapText="1"/>
    </xf>
    <xf numFmtId="164" fontId="0" fillId="2" borderId="0" xfId="1" applyFont="1" applyFill="1" applyAlignment="1">
      <alignment vertical="top"/>
    </xf>
    <xf numFmtId="0" fontId="9" fillId="0" borderId="17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4" fontId="9" fillId="0" borderId="20" xfId="0" applyNumberFormat="1" applyFont="1" applyBorder="1" applyAlignment="1">
      <alignment vertical="center"/>
    </xf>
    <xf numFmtId="164" fontId="10" fillId="2" borderId="20" xfId="1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1" fillId="0" borderId="0" xfId="0" applyFont="1" applyBorder="1" applyAlignment="1"/>
    <xf numFmtId="4" fontId="12" fillId="0" borderId="18" xfId="0" applyNumberFormat="1" applyFont="1" applyBorder="1" applyAlignment="1">
      <alignment vertical="top"/>
    </xf>
    <xf numFmtId="4" fontId="12" fillId="0" borderId="13" xfId="0" applyNumberFormat="1" applyFont="1" applyBorder="1" applyAlignment="1">
      <alignment vertical="top"/>
    </xf>
    <xf numFmtId="9" fontId="4" fillId="2" borderId="13" xfId="2" applyFont="1" applyFill="1" applyBorder="1" applyAlignment="1">
      <alignment vertical="top"/>
    </xf>
    <xf numFmtId="164" fontId="4" fillId="2" borderId="13" xfId="1" applyFont="1" applyFill="1" applyBorder="1" applyAlignment="1">
      <alignment vertical="top"/>
    </xf>
    <xf numFmtId="0" fontId="10" fillId="2" borderId="13" xfId="0" applyFont="1" applyFill="1" applyBorder="1" applyAlignment="1">
      <alignment vertical="top"/>
    </xf>
    <xf numFmtId="0" fontId="1" fillId="0" borderId="8" xfId="0" applyFont="1" applyBorder="1" applyAlignment="1"/>
    <xf numFmtId="0" fontId="3" fillId="0" borderId="9" xfId="0" applyFont="1" applyBorder="1" applyAlignment="1">
      <alignment vertical="center"/>
    </xf>
    <xf numFmtId="0" fontId="10" fillId="0" borderId="10" xfId="0" applyFont="1" applyFill="1" applyBorder="1" applyAlignment="1">
      <alignment vertical="top"/>
    </xf>
    <xf numFmtId="0" fontId="9" fillId="0" borderId="21" xfId="0" applyFont="1" applyFill="1" applyBorder="1" applyAlignment="1">
      <alignment vertical="top" wrapText="1"/>
    </xf>
    <xf numFmtId="10" fontId="4" fillId="2" borderId="13" xfId="1" applyNumberFormat="1" applyFont="1" applyFill="1" applyBorder="1" applyAlignment="1">
      <alignment vertical="top"/>
    </xf>
    <xf numFmtId="0" fontId="3" fillId="2" borderId="29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8" fillId="2" borderId="31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4" fontId="9" fillId="0" borderId="30" xfId="0" applyNumberFormat="1" applyFont="1" applyBorder="1" applyAlignment="1">
      <alignment vertical="center"/>
    </xf>
    <xf numFmtId="164" fontId="10" fillId="2" borderId="13" xfId="1" applyFont="1" applyFill="1" applyBorder="1" applyAlignment="1">
      <alignment vertical="center"/>
    </xf>
    <xf numFmtId="164" fontId="10" fillId="2" borderId="6" xfId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9" fontId="10" fillId="2" borderId="13" xfId="2" applyFont="1" applyFill="1" applyBorder="1" applyAlignment="1">
      <alignment vertical="center"/>
    </xf>
    <xf numFmtId="164" fontId="10" fillId="2" borderId="7" xfId="1" applyFont="1" applyFill="1" applyBorder="1" applyAlignment="1">
      <alignment vertical="center"/>
    </xf>
    <xf numFmtId="0" fontId="3" fillId="0" borderId="0" xfId="0" applyFont="1" applyFill="1" applyBorder="1"/>
    <xf numFmtId="0" fontId="3" fillId="2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49" fontId="10" fillId="2" borderId="18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17" fontId="10" fillId="2" borderId="18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top"/>
    </xf>
    <xf numFmtId="0" fontId="10" fillId="2" borderId="18" xfId="0" applyFont="1" applyFill="1" applyBorder="1" applyAlignment="1">
      <alignment horizontal="center" vertical="top"/>
    </xf>
    <xf numFmtId="165" fontId="10" fillId="2" borderId="17" xfId="1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vertical="top"/>
    </xf>
    <xf numFmtId="0" fontId="3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vertical="top"/>
    </xf>
    <xf numFmtId="4" fontId="12" fillId="0" borderId="9" xfId="0" applyNumberFormat="1" applyFont="1" applyBorder="1" applyAlignment="1">
      <alignment vertical="top"/>
    </xf>
    <xf numFmtId="164" fontId="4" fillId="2" borderId="21" xfId="1" applyFont="1" applyFill="1" applyBorder="1" applyAlignment="1">
      <alignment vertical="center"/>
    </xf>
    <xf numFmtId="0" fontId="1" fillId="0" borderId="6" xfId="0" applyFont="1" applyBorder="1" applyAlignment="1"/>
    <xf numFmtId="0" fontId="3" fillId="0" borderId="20" xfId="0" applyFont="1" applyBorder="1" applyAlignment="1">
      <alignment vertic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vertical="top"/>
    </xf>
    <xf numFmtId="164" fontId="18" fillId="2" borderId="0" xfId="1" applyFont="1" applyFill="1" applyBorder="1" applyAlignment="1">
      <alignment horizontal="right" vertical="top"/>
    </xf>
    <xf numFmtId="164" fontId="18" fillId="2" borderId="0" xfId="1" applyFont="1" applyFill="1" applyBorder="1" applyAlignment="1" applyProtection="1">
      <alignment horizontal="right" vertical="top"/>
    </xf>
    <xf numFmtId="164" fontId="19" fillId="2" borderId="0" xfId="1" applyFont="1" applyFill="1" applyBorder="1" applyAlignment="1">
      <alignment vertical="top"/>
    </xf>
    <xf numFmtId="164" fontId="19" fillId="2" borderId="0" xfId="1" applyFont="1" applyFill="1" applyBorder="1" applyAlignment="1">
      <alignment horizontal="right" vertical="top"/>
    </xf>
    <xf numFmtId="164" fontId="2" fillId="2" borderId="0" xfId="1" applyFill="1" applyBorder="1"/>
    <xf numFmtId="0" fontId="20" fillId="2" borderId="0" xfId="0" applyFont="1" applyFill="1" applyBorder="1" applyAlignment="1">
      <alignment horizontal="center"/>
    </xf>
    <xf numFmtId="0" fontId="13" fillId="2" borderId="0" xfId="0" applyFont="1" applyFill="1" applyBorder="1" applyAlignment="1"/>
    <xf numFmtId="0" fontId="20" fillId="2" borderId="0" xfId="0" applyFont="1" applyFill="1" applyBorder="1" applyAlignment="1">
      <alignment horizontal="center" vertical="top"/>
    </xf>
    <xf numFmtId="0" fontId="20" fillId="2" borderId="0" xfId="0" applyFont="1" applyFill="1" applyBorder="1" applyAlignment="1">
      <alignment vertical="top"/>
    </xf>
    <xf numFmtId="0" fontId="13" fillId="2" borderId="0" xfId="0" applyFont="1" applyFill="1" applyAlignment="1">
      <alignment vertical="top"/>
    </xf>
    <xf numFmtId="0" fontId="20" fillId="2" borderId="0" xfId="0" applyFont="1" applyFill="1" applyBorder="1" applyAlignment="1"/>
    <xf numFmtId="164" fontId="19" fillId="2" borderId="0" xfId="1" applyFont="1" applyFill="1" applyAlignment="1">
      <alignment vertical="top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vertical="top"/>
    </xf>
    <xf numFmtId="164" fontId="3" fillId="2" borderId="0" xfId="1" applyFont="1" applyFill="1" applyBorder="1" applyAlignment="1">
      <alignment vertical="top"/>
    </xf>
    <xf numFmtId="164" fontId="13" fillId="2" borderId="0" xfId="1" applyFont="1" applyFill="1" applyBorder="1" applyAlignment="1">
      <alignment vertical="top"/>
    </xf>
    <xf numFmtId="164" fontId="6" fillId="2" borderId="0" xfId="1" applyFont="1" applyFill="1" applyBorder="1" applyAlignment="1"/>
    <xf numFmtId="0" fontId="7" fillId="2" borderId="0" xfId="0" applyFont="1" applyFill="1" applyBorder="1" applyAlignment="1">
      <alignment horizontal="center"/>
    </xf>
    <xf numFmtId="164" fontId="7" fillId="2" borderId="0" xfId="1" applyFont="1" applyFill="1" applyBorder="1" applyAlignment="1">
      <alignment horizontal="center" vertical="top"/>
    </xf>
    <xf numFmtId="164" fontId="2" fillId="2" borderId="0" xfId="1" applyFont="1" applyFill="1" applyBorder="1" applyAlignment="1"/>
    <xf numFmtId="9" fontId="2" fillId="2" borderId="0" xfId="2" applyFill="1"/>
    <xf numFmtId="164" fontId="18" fillId="2" borderId="0" xfId="1" applyFont="1" applyFill="1" applyAlignment="1">
      <alignment vertical="top"/>
    </xf>
    <xf numFmtId="0" fontId="21" fillId="2" borderId="0" xfId="0" applyFont="1" applyFill="1" applyBorder="1"/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top"/>
    </xf>
    <xf numFmtId="164" fontId="21" fillId="2" borderId="0" xfId="1" applyFont="1" applyFill="1" applyBorder="1" applyAlignment="1">
      <alignment horizontal="right" vertical="top"/>
    </xf>
    <xf numFmtId="164" fontId="21" fillId="2" borderId="0" xfId="1" applyFont="1" applyFill="1" applyBorder="1" applyAlignment="1">
      <alignment vertical="top"/>
    </xf>
    <xf numFmtId="164" fontId="21" fillId="2" borderId="0" xfId="1" applyFont="1" applyFill="1" applyAlignment="1">
      <alignment vertical="top"/>
    </xf>
    <xf numFmtId="0" fontId="19" fillId="2" borderId="0" xfId="0" applyFont="1" applyFill="1" applyAlignment="1">
      <alignment vertical="top"/>
    </xf>
    <xf numFmtId="0" fontId="21" fillId="2" borderId="0" xfId="0" applyFont="1" applyFill="1"/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top"/>
    </xf>
    <xf numFmtId="0" fontId="21" fillId="2" borderId="0" xfId="0" applyFont="1" applyFill="1" applyAlignment="1">
      <alignment horizontal="center" vertical="top"/>
    </xf>
    <xf numFmtId="164" fontId="21" fillId="2" borderId="0" xfId="1" applyFont="1" applyFill="1" applyAlignment="1">
      <alignment horizontal="right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416718</xdr:colOff>
      <xdr:row>46</xdr:row>
      <xdr:rowOff>17009</xdr:rowOff>
    </xdr:from>
    <xdr:to>
      <xdr:col>3</xdr:col>
      <xdr:colOff>1930513</xdr:colOff>
      <xdr:row>48</xdr:row>
      <xdr:rowOff>27214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518" y="12799559"/>
          <a:ext cx="1513795" cy="334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265822</xdr:colOff>
      <xdr:row>45</xdr:row>
      <xdr:rowOff>153082</xdr:rowOff>
    </xdr:from>
    <xdr:to>
      <xdr:col>21</xdr:col>
      <xdr:colOff>505988</xdr:colOff>
      <xdr:row>49</xdr:row>
      <xdr:rowOff>124507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8122" y="12773707"/>
          <a:ext cx="121171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3%20FILES\FDPP%202023\IRA%20UTILIZATION%204TH%20QTR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CURRENT 2022"/>
      <sheetName val="CONTINUING 2021"/>
      <sheetName val="CONTINUING 2020"/>
      <sheetName val="CONTINUING 2019"/>
      <sheetName val="CONTINUING 2018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abSelected="1" view="pageBreakPreview" topLeftCell="A28" zoomScale="112" zoomScaleNormal="100" zoomScaleSheetLayoutView="112" workbookViewId="0">
      <selection activeCell="Z50" sqref="Z50"/>
    </sheetView>
  </sheetViews>
  <sheetFormatPr defaultRowHeight="12.75" x14ac:dyDescent="0.2"/>
  <cols>
    <col min="1" max="1" width="2.5703125" style="210" customWidth="1"/>
    <col min="2" max="2" width="4.42578125" style="210" customWidth="1"/>
    <col min="3" max="3" width="3.28515625" style="210" customWidth="1"/>
    <col min="4" max="4" width="35.5703125" style="210" customWidth="1"/>
    <col min="5" max="5" width="12.85546875" style="213" customWidth="1"/>
    <col min="6" max="6" width="19" style="214" customWidth="1"/>
    <col min="7" max="7" width="13.7109375" style="208" hidden="1" customWidth="1"/>
    <col min="8" max="8" width="11.7109375" style="208" hidden="1" customWidth="1"/>
    <col min="9" max="9" width="12.140625" style="208" hidden="1" customWidth="1"/>
    <col min="10" max="11" width="13.42578125" style="208" hidden="1" customWidth="1"/>
    <col min="12" max="13" width="13.5703125" style="208" hidden="1" customWidth="1"/>
    <col min="14" max="14" width="13.7109375" style="208" hidden="1" customWidth="1"/>
    <col min="15" max="15" width="13.5703125" style="208" hidden="1" customWidth="1"/>
    <col min="16" max="16" width="13.28515625" style="208" hidden="1" customWidth="1"/>
    <col min="17" max="17" width="13.42578125" style="208" hidden="1" customWidth="1"/>
    <col min="18" max="18" width="12.5703125" style="208" hidden="1" customWidth="1"/>
    <col min="19" max="19" width="10.7109375" style="191" customWidth="1"/>
    <col min="20" max="20" width="16.140625" style="209" customWidth="1"/>
    <col min="21" max="21" width="14.5703125" style="209" customWidth="1"/>
    <col min="22" max="22" width="18.28515625" style="191" customWidth="1"/>
    <col min="23" max="23" width="13.5703125" style="209" customWidth="1"/>
    <col min="24" max="24" width="14" style="209" customWidth="1"/>
    <col min="25" max="25" width="4" style="2" customWidth="1"/>
    <col min="26" max="26" width="21" style="3" customWidth="1"/>
    <col min="27" max="27" width="23.140625" style="3" customWidth="1"/>
    <col min="28" max="28" width="16.5703125" style="2" customWidth="1"/>
    <col min="29" max="16384" width="9.140625" style="2"/>
  </cols>
  <sheetData>
    <row r="1" spans="1:27" ht="19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7" ht="19.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7" ht="18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5" spans="1:27" s="17" customFormat="1" ht="12.75" customHeight="1" x14ac:dyDescent="0.2">
      <c r="A5" s="4" t="s">
        <v>3</v>
      </c>
      <c r="B5" s="5"/>
      <c r="C5" s="5"/>
      <c r="D5" s="6"/>
      <c r="E5" s="7" t="s">
        <v>4</v>
      </c>
      <c r="F5" s="8" t="s">
        <v>5</v>
      </c>
      <c r="G5" s="9" t="s">
        <v>6</v>
      </c>
      <c r="H5" s="9" t="s">
        <v>7</v>
      </c>
      <c r="I5" s="9" t="s">
        <v>8</v>
      </c>
      <c r="J5" s="10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14</v>
      </c>
      <c r="P5" s="11" t="s">
        <v>15</v>
      </c>
      <c r="Q5" s="11" t="s">
        <v>16</v>
      </c>
      <c r="R5" s="11" t="s">
        <v>17</v>
      </c>
      <c r="S5" s="12" t="s">
        <v>18</v>
      </c>
      <c r="T5" s="13" t="s">
        <v>19</v>
      </c>
      <c r="U5" s="14" t="s">
        <v>20</v>
      </c>
      <c r="V5" s="15"/>
      <c r="W5" s="16" t="s">
        <v>21</v>
      </c>
      <c r="X5" s="16" t="s">
        <v>22</v>
      </c>
      <c r="Z5" s="3"/>
      <c r="AA5" s="3"/>
    </row>
    <row r="6" spans="1:27" s="31" customFormat="1" ht="39.75" customHeight="1" x14ac:dyDescent="0.2">
      <c r="A6" s="18"/>
      <c r="B6" s="19"/>
      <c r="C6" s="19"/>
      <c r="D6" s="20"/>
      <c r="E6" s="21"/>
      <c r="F6" s="22"/>
      <c r="G6" s="23"/>
      <c r="H6" s="23"/>
      <c r="I6" s="23"/>
      <c r="J6" s="24"/>
      <c r="K6" s="25"/>
      <c r="L6" s="25"/>
      <c r="M6" s="25"/>
      <c r="N6" s="25"/>
      <c r="O6" s="25"/>
      <c r="P6" s="25"/>
      <c r="Q6" s="25"/>
      <c r="R6" s="25"/>
      <c r="S6" s="26"/>
      <c r="T6" s="27"/>
      <c r="U6" s="28" t="s">
        <v>23</v>
      </c>
      <c r="V6" s="29" t="s">
        <v>24</v>
      </c>
      <c r="W6" s="30"/>
      <c r="X6" s="30"/>
      <c r="Z6" s="32"/>
      <c r="AA6" s="32"/>
    </row>
    <row r="7" spans="1:27" ht="18" x14ac:dyDescent="0.25">
      <c r="A7" s="33" t="s">
        <v>25</v>
      </c>
      <c r="B7" s="34"/>
      <c r="C7" s="34"/>
      <c r="D7" s="35"/>
      <c r="E7" s="36"/>
      <c r="F7" s="37"/>
      <c r="G7" s="38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39"/>
      <c r="T7" s="41"/>
      <c r="U7" s="42"/>
      <c r="V7" s="39"/>
      <c r="W7" s="41"/>
      <c r="X7" s="41"/>
    </row>
    <row r="8" spans="1:27" ht="38.25" customHeight="1" x14ac:dyDescent="0.25">
      <c r="A8" s="33"/>
      <c r="B8" s="43" t="s">
        <v>26</v>
      </c>
      <c r="C8" s="43"/>
      <c r="D8" s="44"/>
      <c r="E8" s="45" t="s">
        <v>27</v>
      </c>
      <c r="F8" s="46">
        <v>10000000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  <c r="T8" s="49" t="s">
        <v>28</v>
      </c>
      <c r="U8" s="50">
        <f t="shared" ref="U8:U9" si="0">V8/F8</f>
        <v>0</v>
      </c>
      <c r="V8" s="51">
        <v>0</v>
      </c>
      <c r="W8" s="41"/>
      <c r="X8" s="41"/>
    </row>
    <row r="9" spans="1:27" s="62" customFormat="1" ht="39" customHeight="1" x14ac:dyDescent="0.2">
      <c r="A9" s="52"/>
      <c r="B9" s="53" t="s">
        <v>29</v>
      </c>
      <c r="C9" s="53"/>
      <c r="D9" s="54"/>
      <c r="E9" s="55" t="s">
        <v>27</v>
      </c>
      <c r="F9" s="56">
        <v>20000000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  <c r="T9" s="59" t="s">
        <v>28</v>
      </c>
      <c r="U9" s="60">
        <f t="shared" si="0"/>
        <v>4.5108250000000003E-2</v>
      </c>
      <c r="V9" s="61">
        <v>902165</v>
      </c>
      <c r="W9" s="59"/>
      <c r="X9" s="59"/>
      <c r="Z9" s="32"/>
      <c r="AA9" s="32"/>
    </row>
    <row r="10" spans="1:27" ht="18" x14ac:dyDescent="0.25">
      <c r="A10" s="33"/>
      <c r="B10" s="63" t="s">
        <v>30</v>
      </c>
      <c r="C10" s="34"/>
      <c r="D10" s="35"/>
      <c r="E10" s="45"/>
      <c r="F10" s="64">
        <f>SUM(F8:F9)</f>
        <v>30000000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7"/>
      <c r="U10" s="68"/>
      <c r="V10" s="69">
        <f>SUM(V8:V9)</f>
        <v>902165</v>
      </c>
      <c r="W10" s="67"/>
      <c r="X10" s="67"/>
    </row>
    <row r="11" spans="1:27" ht="18.75" thickBot="1" x14ac:dyDescent="0.3">
      <c r="A11" s="70"/>
      <c r="B11" s="71"/>
      <c r="C11" s="71"/>
      <c r="D11" s="72"/>
      <c r="E11" s="73"/>
      <c r="F11" s="74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T11" s="77"/>
      <c r="U11" s="78"/>
      <c r="V11" s="79"/>
      <c r="W11" s="77"/>
      <c r="X11" s="77"/>
    </row>
    <row r="12" spans="1:27" s="83" customFormat="1" ht="20.100000000000001" customHeight="1" x14ac:dyDescent="0.25">
      <c r="A12" s="33" t="s">
        <v>31</v>
      </c>
      <c r="B12" s="34"/>
      <c r="C12" s="34"/>
      <c r="D12" s="80"/>
      <c r="E12" s="81"/>
      <c r="F12" s="82"/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39"/>
      <c r="T12" s="41"/>
      <c r="U12" s="42"/>
      <c r="V12" s="38"/>
      <c r="W12" s="41"/>
      <c r="X12" s="41"/>
      <c r="Z12" s="84"/>
      <c r="AA12" s="84"/>
    </row>
    <row r="13" spans="1:27" s="62" customFormat="1" ht="19.5" customHeight="1" x14ac:dyDescent="0.2">
      <c r="A13" s="52"/>
      <c r="B13" s="53" t="s">
        <v>32</v>
      </c>
      <c r="C13" s="53"/>
      <c r="D13" s="85"/>
      <c r="E13" s="86" t="s">
        <v>33</v>
      </c>
      <c r="F13" s="87">
        <v>40261034.799999997</v>
      </c>
      <c r="G13" s="8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89"/>
      <c r="S13" s="48"/>
      <c r="T13" s="49" t="s">
        <v>28</v>
      </c>
      <c r="U13" s="50">
        <f t="shared" ref="U13:U22" si="1">V13/F13</f>
        <v>0</v>
      </c>
      <c r="V13" s="51">
        <v>0</v>
      </c>
      <c r="W13" s="49"/>
      <c r="X13" s="90" t="s">
        <v>34</v>
      </c>
      <c r="Z13" s="32"/>
      <c r="AA13" s="32"/>
    </row>
    <row r="14" spans="1:27" s="83" customFormat="1" ht="16.5" customHeight="1" x14ac:dyDescent="0.25">
      <c r="A14" s="91"/>
      <c r="B14" s="92" t="s">
        <v>35</v>
      </c>
      <c r="C14" s="92"/>
      <c r="D14" s="93"/>
      <c r="E14" s="86" t="s">
        <v>33</v>
      </c>
      <c r="F14" s="82">
        <v>500000</v>
      </c>
      <c r="G14" s="94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6"/>
      <c r="S14" s="39"/>
      <c r="T14" s="41" t="s">
        <v>28</v>
      </c>
      <c r="U14" s="42">
        <f t="shared" si="1"/>
        <v>0</v>
      </c>
      <c r="V14" s="97">
        <v>0</v>
      </c>
      <c r="W14" s="41"/>
      <c r="X14" s="41"/>
      <c r="Z14" s="84"/>
      <c r="AA14" s="84"/>
    </row>
    <row r="15" spans="1:27" s="83" customFormat="1" ht="38.25" customHeight="1" x14ac:dyDescent="0.25">
      <c r="A15" s="91"/>
      <c r="B15" s="98" t="s">
        <v>36</v>
      </c>
      <c r="C15" s="98"/>
      <c r="D15" s="99"/>
      <c r="E15" s="100" t="s">
        <v>37</v>
      </c>
      <c r="F15" s="82">
        <v>20000000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39"/>
      <c r="T15" s="41" t="s">
        <v>28</v>
      </c>
      <c r="U15" s="42">
        <f t="shared" si="1"/>
        <v>0</v>
      </c>
      <c r="V15" s="97">
        <v>0</v>
      </c>
      <c r="W15" s="41"/>
      <c r="X15" s="41"/>
      <c r="Z15" s="84"/>
      <c r="AA15" s="84"/>
    </row>
    <row r="16" spans="1:27" s="83" customFormat="1" ht="19.5" customHeight="1" x14ac:dyDescent="0.25">
      <c r="A16" s="91"/>
      <c r="B16" s="92" t="s">
        <v>38</v>
      </c>
      <c r="C16" s="92"/>
      <c r="D16" s="93"/>
      <c r="E16" s="86" t="s">
        <v>33</v>
      </c>
      <c r="F16" s="82">
        <v>2000000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39"/>
      <c r="T16" s="41" t="s">
        <v>28</v>
      </c>
      <c r="U16" s="42">
        <f t="shared" si="1"/>
        <v>0</v>
      </c>
      <c r="V16" s="97">
        <v>0</v>
      </c>
      <c r="W16" s="41"/>
      <c r="X16" s="41"/>
      <c r="Z16" s="84"/>
      <c r="AA16" s="84"/>
    </row>
    <row r="17" spans="1:27" s="83" customFormat="1" ht="19.5" customHeight="1" x14ac:dyDescent="0.25">
      <c r="A17" s="91"/>
      <c r="B17" s="92" t="s">
        <v>39</v>
      </c>
      <c r="C17" s="92"/>
      <c r="D17" s="93"/>
      <c r="E17" s="86" t="s">
        <v>33</v>
      </c>
      <c r="F17" s="82">
        <v>5000000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39"/>
      <c r="T17" s="41" t="s">
        <v>28</v>
      </c>
      <c r="U17" s="42">
        <f t="shared" si="1"/>
        <v>0</v>
      </c>
      <c r="V17" s="97">
        <v>0</v>
      </c>
      <c r="W17" s="41"/>
      <c r="X17" s="41"/>
      <c r="Z17" s="84"/>
      <c r="AA17" s="84"/>
    </row>
    <row r="18" spans="1:27" s="83" customFormat="1" ht="19.5" customHeight="1" x14ac:dyDescent="0.2">
      <c r="A18" s="91"/>
      <c r="B18" s="43" t="s">
        <v>40</v>
      </c>
      <c r="C18" s="43"/>
      <c r="D18" s="44"/>
      <c r="E18" s="86" t="s">
        <v>33</v>
      </c>
      <c r="F18" s="82">
        <v>2000000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39"/>
      <c r="T18" s="41" t="s">
        <v>28</v>
      </c>
      <c r="U18" s="42">
        <f t="shared" si="1"/>
        <v>0</v>
      </c>
      <c r="V18" s="97">
        <v>0</v>
      </c>
      <c r="W18" s="41"/>
      <c r="X18" s="41"/>
      <c r="Z18" s="84"/>
      <c r="AA18" s="84"/>
    </row>
    <row r="19" spans="1:27" s="83" customFormat="1" ht="19.5" customHeight="1" x14ac:dyDescent="0.25">
      <c r="A19" s="91"/>
      <c r="B19" s="92" t="s">
        <v>41</v>
      </c>
      <c r="C19" s="92"/>
      <c r="D19" s="93"/>
      <c r="E19" s="86" t="s">
        <v>33</v>
      </c>
      <c r="F19" s="82">
        <v>5000000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39"/>
      <c r="T19" s="41" t="s">
        <v>28</v>
      </c>
      <c r="U19" s="42">
        <f t="shared" si="1"/>
        <v>0</v>
      </c>
      <c r="V19" s="97">
        <v>0</v>
      </c>
      <c r="W19" s="41"/>
      <c r="X19" s="41"/>
      <c r="Z19" s="84"/>
      <c r="AA19" s="84"/>
    </row>
    <row r="20" spans="1:27" s="83" customFormat="1" ht="19.5" customHeight="1" x14ac:dyDescent="0.25">
      <c r="A20" s="91"/>
      <c r="B20" s="92" t="s">
        <v>42</v>
      </c>
      <c r="C20" s="92"/>
      <c r="D20" s="93"/>
      <c r="E20" s="101"/>
      <c r="F20" s="82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39"/>
      <c r="T20" s="41" t="s">
        <v>28</v>
      </c>
      <c r="U20" s="42"/>
      <c r="V20" s="97">
        <v>0</v>
      </c>
      <c r="W20" s="41"/>
      <c r="X20" s="41"/>
      <c r="Z20" s="84"/>
      <c r="AA20" s="84"/>
    </row>
    <row r="21" spans="1:27" s="83" customFormat="1" ht="19.5" customHeight="1" x14ac:dyDescent="0.25">
      <c r="A21" s="91"/>
      <c r="B21" s="102" t="s">
        <v>43</v>
      </c>
      <c r="C21" s="92"/>
      <c r="D21" s="93"/>
      <c r="E21" s="101" t="s">
        <v>44</v>
      </c>
      <c r="F21" s="82">
        <v>5000000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39"/>
      <c r="T21" s="41" t="s">
        <v>28</v>
      </c>
      <c r="U21" s="42">
        <f t="shared" si="1"/>
        <v>0</v>
      </c>
      <c r="V21" s="97">
        <v>0</v>
      </c>
      <c r="W21" s="41"/>
      <c r="X21" s="41"/>
      <c r="Z21" s="84"/>
      <c r="AA21" s="84"/>
    </row>
    <row r="22" spans="1:27" s="83" customFormat="1" ht="19.5" customHeight="1" x14ac:dyDescent="0.25">
      <c r="A22" s="91"/>
      <c r="B22" s="102" t="s">
        <v>45</v>
      </c>
      <c r="C22" s="92"/>
      <c r="D22" s="93"/>
      <c r="E22" s="101" t="s">
        <v>44</v>
      </c>
      <c r="F22" s="103">
        <v>3000000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5"/>
      <c r="S22" s="104"/>
      <c r="T22" s="106" t="s">
        <v>28</v>
      </c>
      <c r="U22" s="107">
        <f t="shared" si="1"/>
        <v>0</v>
      </c>
      <c r="V22" s="108">
        <v>0</v>
      </c>
      <c r="W22" s="106"/>
      <c r="X22" s="106"/>
      <c r="Z22" s="84"/>
      <c r="AA22" s="84"/>
    </row>
    <row r="23" spans="1:27" s="83" customFormat="1" ht="18" x14ac:dyDescent="0.2">
      <c r="A23" s="91"/>
      <c r="B23" s="63" t="s">
        <v>30</v>
      </c>
      <c r="C23" s="109"/>
      <c r="D23" s="93"/>
      <c r="E23" s="81"/>
      <c r="F23" s="110">
        <f>SUM(F13:F22)</f>
        <v>82761034.799999997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  <c r="S23" s="39"/>
      <c r="T23" s="41"/>
      <c r="U23" s="42"/>
      <c r="V23" s="111">
        <v>0</v>
      </c>
      <c r="W23" s="41"/>
      <c r="X23" s="41"/>
      <c r="Z23" s="84"/>
      <c r="AA23" s="84"/>
    </row>
    <row r="24" spans="1:27" s="83" customFormat="1" ht="9.75" customHeight="1" thickBot="1" x14ac:dyDescent="0.25">
      <c r="A24" s="112"/>
      <c r="B24" s="113"/>
      <c r="C24" s="114"/>
      <c r="D24" s="115"/>
      <c r="E24" s="116"/>
      <c r="F24" s="117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9"/>
      <c r="S24" s="118"/>
      <c r="T24" s="120"/>
      <c r="U24" s="121"/>
      <c r="V24" s="117"/>
      <c r="W24" s="120"/>
      <c r="X24" s="120"/>
      <c r="Z24" s="84"/>
      <c r="AA24" s="84"/>
    </row>
    <row r="25" spans="1:27" s="83" customFormat="1" ht="18" x14ac:dyDescent="0.2">
      <c r="A25" s="91" t="s">
        <v>46</v>
      </c>
      <c r="B25" s="63"/>
      <c r="C25" s="63"/>
      <c r="D25" s="93"/>
      <c r="E25" s="81"/>
      <c r="F25" s="82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  <c r="S25" s="39"/>
      <c r="T25" s="41"/>
      <c r="U25" s="42"/>
      <c r="V25" s="38"/>
      <c r="W25" s="41"/>
      <c r="X25" s="41"/>
      <c r="Z25" s="84"/>
      <c r="AA25" s="84"/>
    </row>
    <row r="26" spans="1:27" s="83" customFormat="1" ht="18" x14ac:dyDescent="0.25">
      <c r="A26" s="122"/>
      <c r="B26" s="92" t="s">
        <v>47</v>
      </c>
      <c r="C26" s="92"/>
      <c r="D26" s="93"/>
      <c r="E26" s="81"/>
      <c r="F26" s="123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39"/>
      <c r="T26" s="41"/>
      <c r="U26" s="42"/>
      <c r="V26" s="38"/>
      <c r="W26" s="41"/>
      <c r="X26" s="41"/>
      <c r="Z26" s="84"/>
      <c r="AA26" s="84"/>
    </row>
    <row r="27" spans="1:27" s="83" customFormat="1" ht="36" customHeight="1" x14ac:dyDescent="0.25">
      <c r="A27" s="122"/>
      <c r="B27" s="98" t="s">
        <v>48</v>
      </c>
      <c r="C27" s="98"/>
      <c r="D27" s="99"/>
      <c r="E27" s="124" t="s">
        <v>49</v>
      </c>
      <c r="F27" s="82">
        <v>500000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  <c r="S27" s="39"/>
      <c r="T27" s="41" t="s">
        <v>28</v>
      </c>
      <c r="U27" s="42">
        <f t="shared" ref="U27:U31" si="2">V27/F27</f>
        <v>0.95848131999999997</v>
      </c>
      <c r="V27" s="38">
        <v>479240.66</v>
      </c>
      <c r="W27" s="41"/>
      <c r="X27" s="41"/>
      <c r="Z27" s="84"/>
      <c r="AA27" s="125"/>
    </row>
    <row r="28" spans="1:27" s="83" customFormat="1" ht="55.5" customHeight="1" x14ac:dyDescent="0.2">
      <c r="A28" s="122"/>
      <c r="B28" s="43" t="s">
        <v>50</v>
      </c>
      <c r="C28" s="43"/>
      <c r="D28" s="44"/>
      <c r="E28" s="86" t="s">
        <v>33</v>
      </c>
      <c r="F28" s="87">
        <v>8000000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39"/>
      <c r="T28" s="49" t="s">
        <v>28</v>
      </c>
      <c r="U28" s="50">
        <f t="shared" si="2"/>
        <v>0</v>
      </c>
      <c r="V28" s="51">
        <v>0</v>
      </c>
      <c r="W28" s="41"/>
      <c r="X28" s="41"/>
      <c r="Z28" s="84"/>
      <c r="AA28" s="125"/>
    </row>
    <row r="29" spans="1:27" s="83" customFormat="1" ht="18" customHeight="1" x14ac:dyDescent="0.25">
      <c r="A29" s="122"/>
      <c r="B29" s="98" t="s">
        <v>51</v>
      </c>
      <c r="C29" s="98"/>
      <c r="D29" s="99"/>
      <c r="E29" s="126" t="s">
        <v>52</v>
      </c>
      <c r="F29" s="82">
        <v>5000000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  <c r="S29" s="39"/>
      <c r="T29" s="41" t="s">
        <v>28</v>
      </c>
      <c r="U29" s="42">
        <f t="shared" si="2"/>
        <v>0</v>
      </c>
      <c r="V29" s="97">
        <v>0</v>
      </c>
      <c r="W29" s="41"/>
      <c r="X29" s="41"/>
      <c r="Z29" s="84"/>
      <c r="AA29" s="125"/>
    </row>
    <row r="30" spans="1:27" s="83" customFormat="1" ht="21" x14ac:dyDescent="0.2">
      <c r="A30" s="122"/>
      <c r="B30" s="127" t="s">
        <v>53</v>
      </c>
      <c r="C30" s="128"/>
      <c r="D30" s="93"/>
      <c r="E30" s="86" t="s">
        <v>33</v>
      </c>
      <c r="F30" s="82">
        <v>20000000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  <c r="S30" s="39"/>
      <c r="T30" s="41" t="s">
        <v>28</v>
      </c>
      <c r="U30" s="42">
        <f>V30/F30</f>
        <v>0</v>
      </c>
      <c r="V30" s="97">
        <v>0</v>
      </c>
      <c r="W30" s="41"/>
      <c r="X30" s="41"/>
      <c r="Z30" s="84"/>
      <c r="AA30" s="125"/>
    </row>
    <row r="31" spans="1:27" s="83" customFormat="1" ht="36.75" customHeight="1" x14ac:dyDescent="0.2">
      <c r="A31" s="122"/>
      <c r="B31" s="129" t="s">
        <v>54</v>
      </c>
      <c r="C31" s="129"/>
      <c r="D31" s="130"/>
      <c r="E31" s="86" t="s">
        <v>33</v>
      </c>
      <c r="F31" s="131">
        <v>2000000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132"/>
      <c r="S31" s="58"/>
      <c r="T31" s="49" t="s">
        <v>28</v>
      </c>
      <c r="U31" s="50">
        <f t="shared" si="2"/>
        <v>0</v>
      </c>
      <c r="V31" s="51">
        <v>0</v>
      </c>
      <c r="W31" s="106"/>
      <c r="X31" s="106"/>
      <c r="Z31" s="84"/>
      <c r="AA31" s="125"/>
    </row>
    <row r="32" spans="1:27" ht="18" x14ac:dyDescent="0.25">
      <c r="A32" s="133"/>
      <c r="B32" s="134" t="s">
        <v>30</v>
      </c>
      <c r="C32" s="135"/>
      <c r="D32" s="35"/>
      <c r="E32" s="81"/>
      <c r="F32" s="136">
        <f t="shared" ref="F32:R32" si="3">SUM(F27:F31)</f>
        <v>35500000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136">
        <f t="shared" si="3"/>
        <v>0</v>
      </c>
      <c r="L32" s="136">
        <f t="shared" si="3"/>
        <v>0</v>
      </c>
      <c r="M32" s="136">
        <f t="shared" si="3"/>
        <v>0</v>
      </c>
      <c r="N32" s="136">
        <f t="shared" si="3"/>
        <v>0</v>
      </c>
      <c r="O32" s="136">
        <f t="shared" si="3"/>
        <v>0</v>
      </c>
      <c r="P32" s="136">
        <f t="shared" si="3"/>
        <v>0</v>
      </c>
      <c r="Q32" s="136">
        <f t="shared" si="3"/>
        <v>0</v>
      </c>
      <c r="R32" s="136">
        <f t="shared" si="3"/>
        <v>0</v>
      </c>
      <c r="S32" s="136"/>
      <c r="T32" s="137"/>
      <c r="U32" s="138">
        <f>V32/F32</f>
        <v>1.349973690140845E-2</v>
      </c>
      <c r="V32" s="139">
        <f>SUM(V27:V31)</f>
        <v>479240.66</v>
      </c>
      <c r="W32" s="140"/>
      <c r="X32" s="140"/>
    </row>
    <row r="33" spans="1:27" ht="15.75" customHeight="1" x14ac:dyDescent="0.25">
      <c r="A33" s="141"/>
      <c r="B33" s="142" t="s">
        <v>55</v>
      </c>
      <c r="C33" s="142"/>
      <c r="D33" s="143"/>
      <c r="E33" s="144"/>
      <c r="F33" s="137">
        <f t="shared" ref="F33:R33" si="4">F32+F23+F10</f>
        <v>148261034.80000001</v>
      </c>
      <c r="G33" s="137">
        <f t="shared" si="4"/>
        <v>0</v>
      </c>
      <c r="H33" s="137">
        <f t="shared" si="4"/>
        <v>0</v>
      </c>
      <c r="I33" s="137">
        <f t="shared" si="4"/>
        <v>0</v>
      </c>
      <c r="J33" s="137">
        <f t="shared" si="4"/>
        <v>0</v>
      </c>
      <c r="K33" s="137">
        <f t="shared" si="4"/>
        <v>0</v>
      </c>
      <c r="L33" s="137">
        <f t="shared" si="4"/>
        <v>0</v>
      </c>
      <c r="M33" s="137">
        <f t="shared" si="4"/>
        <v>0</v>
      </c>
      <c r="N33" s="137">
        <f t="shared" si="4"/>
        <v>0</v>
      </c>
      <c r="O33" s="137">
        <f t="shared" si="4"/>
        <v>0</v>
      </c>
      <c r="P33" s="137">
        <f t="shared" si="4"/>
        <v>0</v>
      </c>
      <c r="Q33" s="137">
        <f t="shared" si="4"/>
        <v>0</v>
      </c>
      <c r="R33" s="137">
        <f t="shared" si="4"/>
        <v>0</v>
      </c>
      <c r="S33" s="137"/>
      <c r="T33" s="137"/>
      <c r="U33" s="138">
        <f>V33/F33</f>
        <v>6.2844485796472215E-11</v>
      </c>
      <c r="V33" s="145">
        <f>((V32+V10)/F33)</f>
        <v>9.3173884956588727E-3</v>
      </c>
      <c r="W33" s="106"/>
      <c r="X33" s="106"/>
    </row>
    <row r="34" spans="1:27" s="83" customFormat="1" ht="18" x14ac:dyDescent="0.2">
      <c r="A34" s="146" t="s">
        <v>56</v>
      </c>
      <c r="B34" s="147"/>
      <c r="C34" s="147"/>
      <c r="D34" s="148"/>
      <c r="E34" s="149"/>
      <c r="F34" s="150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2"/>
      <c r="S34" s="151"/>
      <c r="T34" s="153"/>
      <c r="U34" s="154"/>
      <c r="V34" s="155"/>
      <c r="W34" s="153"/>
      <c r="X34" s="153"/>
      <c r="Z34" s="84"/>
      <c r="AA34" s="84"/>
    </row>
    <row r="35" spans="1:27" s="83" customFormat="1" ht="18" x14ac:dyDescent="0.25">
      <c r="A35" s="52"/>
      <c r="B35" s="156" t="s">
        <v>57</v>
      </c>
      <c r="C35" s="157"/>
      <c r="D35" s="54"/>
      <c r="E35" s="158"/>
      <c r="F35" s="87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89"/>
      <c r="S35" s="48"/>
      <c r="T35" s="49"/>
      <c r="U35" s="50"/>
      <c r="V35" s="88"/>
      <c r="W35" s="49"/>
      <c r="X35" s="49"/>
      <c r="Z35" s="84"/>
      <c r="AA35" s="84"/>
    </row>
    <row r="36" spans="1:27" s="83" customFormat="1" ht="38.25" customHeight="1" x14ac:dyDescent="0.2">
      <c r="A36" s="52"/>
      <c r="B36" s="159" t="s">
        <v>58</v>
      </c>
      <c r="C36" s="159"/>
      <c r="D36" s="160"/>
      <c r="E36" s="86" t="s">
        <v>33</v>
      </c>
      <c r="F36" s="87">
        <v>4000000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89"/>
      <c r="S36" s="48"/>
      <c r="T36" s="161" t="s">
        <v>59</v>
      </c>
      <c r="U36" s="42">
        <f t="shared" ref="U36" si="5">V36/F36</f>
        <v>0</v>
      </c>
      <c r="V36" s="97">
        <v>0</v>
      </c>
      <c r="W36" s="49"/>
      <c r="X36" s="49"/>
      <c r="Z36" s="84"/>
      <c r="AA36" s="84"/>
    </row>
    <row r="37" spans="1:27" s="83" customFormat="1" ht="18" x14ac:dyDescent="0.2">
      <c r="A37" s="52"/>
      <c r="B37" s="157" t="s">
        <v>60</v>
      </c>
      <c r="C37" s="162"/>
      <c r="D37" s="54"/>
      <c r="E37" s="158"/>
      <c r="F37" s="163">
        <f>F36</f>
        <v>4000000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89"/>
      <c r="S37" s="48"/>
      <c r="T37" s="164"/>
      <c r="U37" s="42"/>
      <c r="V37" s="97"/>
      <c r="W37" s="49"/>
      <c r="X37" s="49"/>
      <c r="Z37" s="84"/>
      <c r="AA37" s="84"/>
    </row>
    <row r="38" spans="1:27" s="83" customFormat="1" ht="18" x14ac:dyDescent="0.25">
      <c r="A38" s="122"/>
      <c r="B38" s="156" t="s">
        <v>61</v>
      </c>
      <c r="C38" s="92"/>
      <c r="D38" s="93"/>
      <c r="E38" s="165"/>
      <c r="F38" s="123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  <c r="S38" s="39"/>
      <c r="T38" s="166"/>
      <c r="U38" s="42"/>
      <c r="V38" s="38"/>
      <c r="W38" s="41"/>
      <c r="X38" s="41"/>
      <c r="Z38" s="84"/>
      <c r="AA38" s="84"/>
    </row>
    <row r="39" spans="1:27" s="83" customFormat="1" ht="36" customHeight="1" x14ac:dyDescent="0.25">
      <c r="A39" s="122"/>
      <c r="B39" s="98" t="s">
        <v>62</v>
      </c>
      <c r="C39" s="98"/>
      <c r="D39" s="99"/>
      <c r="E39" s="86" t="s">
        <v>33</v>
      </c>
      <c r="F39" s="87">
        <v>10000000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89"/>
      <c r="S39" s="48"/>
      <c r="T39" s="161" t="s">
        <v>59</v>
      </c>
      <c r="U39" s="50">
        <f t="shared" ref="U39:U41" si="6">V39/F39</f>
        <v>0.9985115</v>
      </c>
      <c r="V39" s="167">
        <v>9985115</v>
      </c>
      <c r="W39" s="41"/>
      <c r="X39" s="41"/>
      <c r="Z39" s="84"/>
      <c r="AA39" s="125"/>
    </row>
    <row r="40" spans="1:27" s="83" customFormat="1" ht="19.5" customHeight="1" x14ac:dyDescent="0.2">
      <c r="A40" s="122"/>
      <c r="B40" s="43" t="s">
        <v>63</v>
      </c>
      <c r="C40" s="43"/>
      <c r="D40" s="44"/>
      <c r="E40" s="126" t="s">
        <v>52</v>
      </c>
      <c r="F40" s="82">
        <v>16000000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  <c r="S40" s="39"/>
      <c r="T40" s="161" t="s">
        <v>59</v>
      </c>
      <c r="U40" s="42">
        <f t="shared" si="6"/>
        <v>0</v>
      </c>
      <c r="V40" s="97">
        <v>0</v>
      </c>
      <c r="W40" s="41"/>
      <c r="X40" s="90" t="s">
        <v>34</v>
      </c>
      <c r="Z40" s="84"/>
      <c r="AA40" s="125"/>
    </row>
    <row r="41" spans="1:27" s="83" customFormat="1" ht="21.75" customHeight="1" x14ac:dyDescent="0.2">
      <c r="A41" s="168"/>
      <c r="B41" s="169" t="s">
        <v>30</v>
      </c>
      <c r="C41" s="170"/>
      <c r="D41" s="171"/>
      <c r="E41" s="172"/>
      <c r="F41" s="173">
        <f>F40+F39</f>
        <v>26000000</v>
      </c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5"/>
      <c r="S41" s="104"/>
      <c r="T41" s="161"/>
      <c r="U41" s="107">
        <f t="shared" si="6"/>
        <v>0.38404288461538461</v>
      </c>
      <c r="V41" s="174">
        <f>SUM(V36:V40)</f>
        <v>9985115</v>
      </c>
      <c r="W41" s="106"/>
      <c r="X41" s="106"/>
      <c r="Z41" s="84"/>
      <c r="AA41" s="125"/>
    </row>
    <row r="42" spans="1:27" ht="15.75" customHeight="1" x14ac:dyDescent="0.25">
      <c r="A42" s="175"/>
      <c r="B42" s="142" t="s">
        <v>55</v>
      </c>
      <c r="C42" s="142"/>
      <c r="D42" s="143"/>
      <c r="E42" s="172"/>
      <c r="F42" s="137">
        <f>F41+F37</f>
        <v>30000000</v>
      </c>
      <c r="G42" s="137" t="e">
        <f>G41+G30+#REF!</f>
        <v>#REF!</v>
      </c>
      <c r="H42" s="137" t="e">
        <f>H41+H30+#REF!</f>
        <v>#REF!</v>
      </c>
      <c r="I42" s="137" t="e">
        <f>I41+I30+#REF!</f>
        <v>#REF!</v>
      </c>
      <c r="J42" s="137" t="e">
        <f>J41+J30+#REF!</f>
        <v>#REF!</v>
      </c>
      <c r="K42" s="137" t="e">
        <f>K41+K30+#REF!</f>
        <v>#REF!</v>
      </c>
      <c r="L42" s="137" t="e">
        <f>L41+L30+#REF!</f>
        <v>#REF!</v>
      </c>
      <c r="M42" s="137" t="e">
        <f>M41+M30+#REF!</f>
        <v>#REF!</v>
      </c>
      <c r="N42" s="137" t="e">
        <f>N41+N30+#REF!</f>
        <v>#REF!</v>
      </c>
      <c r="O42" s="137" t="e">
        <f>O41+O30+#REF!</f>
        <v>#REF!</v>
      </c>
      <c r="P42" s="137" t="e">
        <f>P41+P30+#REF!</f>
        <v>#REF!</v>
      </c>
      <c r="Q42" s="137" t="e">
        <f>Q41+Q30+#REF!</f>
        <v>#REF!</v>
      </c>
      <c r="R42" s="137" t="e">
        <f>R41+R30+#REF!</f>
        <v>#REF!</v>
      </c>
      <c r="S42" s="137"/>
      <c r="T42" s="137"/>
      <c r="U42" s="138">
        <f>V42/F42</f>
        <v>0.33283716666666668</v>
      </c>
      <c r="V42" s="139">
        <f>V41</f>
        <v>9985115</v>
      </c>
      <c r="W42" s="106"/>
      <c r="X42" s="106"/>
    </row>
    <row r="43" spans="1:27" ht="15.75" customHeight="1" x14ac:dyDescent="0.2">
      <c r="A43" s="176" t="s">
        <v>64</v>
      </c>
      <c r="B43" s="142"/>
      <c r="C43" s="142"/>
      <c r="D43" s="143"/>
      <c r="E43" s="172"/>
      <c r="F43" s="137">
        <f>F42+F33</f>
        <v>178261034.80000001</v>
      </c>
      <c r="G43" s="137" t="e">
        <f t="shared" ref="G43:R43" si="7">G42+G31+G17</f>
        <v>#REF!</v>
      </c>
      <c r="H43" s="137" t="e">
        <f t="shared" si="7"/>
        <v>#REF!</v>
      </c>
      <c r="I43" s="137" t="e">
        <f t="shared" si="7"/>
        <v>#REF!</v>
      </c>
      <c r="J43" s="137" t="e">
        <f t="shared" si="7"/>
        <v>#REF!</v>
      </c>
      <c r="K43" s="137" t="e">
        <f t="shared" si="7"/>
        <v>#REF!</v>
      </c>
      <c r="L43" s="137" t="e">
        <f t="shared" si="7"/>
        <v>#REF!</v>
      </c>
      <c r="M43" s="137" t="e">
        <f t="shared" si="7"/>
        <v>#REF!</v>
      </c>
      <c r="N43" s="137" t="e">
        <f t="shared" si="7"/>
        <v>#REF!</v>
      </c>
      <c r="O43" s="137" t="e">
        <f t="shared" si="7"/>
        <v>#REF!</v>
      </c>
      <c r="P43" s="137" t="e">
        <f t="shared" si="7"/>
        <v>#REF!</v>
      </c>
      <c r="Q43" s="137" t="e">
        <f t="shared" si="7"/>
        <v>#REF!</v>
      </c>
      <c r="R43" s="137" t="e">
        <f t="shared" si="7"/>
        <v>#REF!</v>
      </c>
      <c r="S43" s="137"/>
      <c r="T43" s="137"/>
      <c r="U43" s="138">
        <f>V43/F43</f>
        <v>6.3763349476528453E-2</v>
      </c>
      <c r="V43" s="139">
        <f>V42+V32+V23+V10</f>
        <v>11366520.66</v>
      </c>
      <c r="W43" s="106"/>
      <c r="X43" s="106"/>
    </row>
    <row r="44" spans="1:27" s="17" customFormat="1" x14ac:dyDescent="0.2">
      <c r="A44" s="177"/>
      <c r="B44" s="177"/>
      <c r="C44" s="177"/>
      <c r="D44" s="177"/>
      <c r="E44" s="178"/>
      <c r="F44" s="179"/>
      <c r="G44" s="180"/>
      <c r="H44" s="180"/>
      <c r="I44" s="180"/>
      <c r="J44" s="181"/>
      <c r="K44" s="181"/>
      <c r="L44" s="181"/>
      <c r="M44" s="181"/>
      <c r="N44" s="181"/>
      <c r="O44" s="181"/>
      <c r="P44" s="181"/>
      <c r="Q44" s="181"/>
      <c r="R44" s="181"/>
      <c r="S44" s="182"/>
      <c r="T44" s="179"/>
      <c r="U44" s="179"/>
      <c r="V44" s="183"/>
      <c r="W44" s="179"/>
      <c r="X44" s="179"/>
      <c r="Z44" s="184"/>
      <c r="AA44" s="3"/>
    </row>
    <row r="45" spans="1:27" s="17" customFormat="1" x14ac:dyDescent="0.2">
      <c r="A45" s="185"/>
      <c r="B45" s="185"/>
      <c r="C45" s="185"/>
      <c r="D45" s="186" t="s">
        <v>65</v>
      </c>
      <c r="E45" s="187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9"/>
      <c r="U45" s="189"/>
      <c r="V45" s="182"/>
      <c r="W45" s="179"/>
      <c r="X45" s="179"/>
      <c r="Z45" s="3"/>
      <c r="AA45" s="3"/>
    </row>
    <row r="46" spans="1:27" s="17" customFormat="1" x14ac:dyDescent="0.2">
      <c r="A46" s="185"/>
      <c r="B46" s="185"/>
      <c r="C46" s="185"/>
      <c r="D46" s="190"/>
      <c r="E46" s="187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9"/>
      <c r="U46" s="189"/>
      <c r="V46" s="182"/>
      <c r="W46" s="179"/>
      <c r="X46" s="179"/>
      <c r="Z46" s="3"/>
      <c r="AA46" s="3"/>
    </row>
    <row r="47" spans="1:27" s="17" customFormat="1" x14ac:dyDescent="0.2">
      <c r="A47" s="185"/>
      <c r="B47" s="185"/>
      <c r="C47" s="185"/>
      <c r="D47" s="190"/>
      <c r="E47" s="187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9"/>
      <c r="U47" s="189"/>
      <c r="V47" s="182"/>
      <c r="W47" s="179"/>
      <c r="X47" s="179"/>
      <c r="Z47" s="3"/>
      <c r="AA47" s="3"/>
    </row>
    <row r="48" spans="1:27" s="17" customFormat="1" x14ac:dyDescent="0.2">
      <c r="A48" s="185"/>
      <c r="B48" s="185"/>
      <c r="C48" s="185"/>
      <c r="D48" s="185"/>
      <c r="E48" s="187"/>
      <c r="F48" s="180"/>
      <c r="G48" s="180"/>
      <c r="H48" s="180"/>
      <c r="I48" s="180"/>
      <c r="J48" s="181"/>
      <c r="K48" s="181"/>
      <c r="L48" s="181"/>
      <c r="M48" s="181"/>
      <c r="N48" s="181"/>
      <c r="O48" s="181"/>
      <c r="P48" s="181"/>
      <c r="Q48" s="181"/>
      <c r="R48" s="181"/>
      <c r="S48" s="191"/>
      <c r="T48" s="189"/>
      <c r="U48" s="189"/>
      <c r="V48" s="191"/>
      <c r="W48" s="189"/>
      <c r="X48" s="189"/>
      <c r="Z48" s="3"/>
      <c r="AA48" s="3"/>
    </row>
    <row r="49" spans="1:33" s="17" customFormat="1" ht="18" x14ac:dyDescent="0.25">
      <c r="A49" s="185"/>
      <c r="B49" s="185"/>
      <c r="C49" s="185"/>
      <c r="D49" s="192" t="s">
        <v>66</v>
      </c>
      <c r="E49" s="193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5" t="s">
        <v>67</v>
      </c>
      <c r="V49" s="195"/>
      <c r="W49" s="196"/>
      <c r="X49" s="196"/>
      <c r="Y49" s="197"/>
      <c r="Z49" s="197"/>
      <c r="AA49" s="197"/>
      <c r="AB49" s="197"/>
      <c r="AC49" s="197"/>
      <c r="AD49" s="197"/>
      <c r="AE49" s="197"/>
      <c r="AF49" s="197"/>
      <c r="AG49" s="197"/>
    </row>
    <row r="50" spans="1:33" s="17" customFormat="1" ht="18" x14ac:dyDescent="0.25">
      <c r="A50" s="185"/>
      <c r="B50" s="185"/>
      <c r="C50" s="185"/>
      <c r="D50" s="198" t="s">
        <v>68</v>
      </c>
      <c r="E50" s="193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9" t="s">
        <v>69</v>
      </c>
      <c r="V50" s="199"/>
      <c r="W50" s="182"/>
      <c r="X50" s="182"/>
      <c r="Y50" s="200"/>
      <c r="Z50" s="200"/>
      <c r="AA50" s="200"/>
      <c r="AB50" s="200"/>
      <c r="AC50" s="200"/>
      <c r="AD50" s="200"/>
      <c r="AE50" s="200"/>
      <c r="AF50" s="200"/>
      <c r="AG50" s="200"/>
    </row>
    <row r="51" spans="1:33" s="17" customFormat="1" x14ac:dyDescent="0.2">
      <c r="A51" s="185"/>
      <c r="B51" s="185"/>
      <c r="C51" s="185"/>
      <c r="D51" s="185"/>
      <c r="E51" s="187"/>
      <c r="F51" s="180"/>
      <c r="G51" s="180"/>
      <c r="H51" s="180"/>
      <c r="I51" s="180"/>
      <c r="J51" s="181"/>
      <c r="K51" s="181"/>
      <c r="L51" s="181"/>
      <c r="M51" s="181"/>
      <c r="N51" s="181"/>
      <c r="O51" s="181"/>
      <c r="P51" s="181"/>
      <c r="Q51" s="181"/>
      <c r="R51" s="181"/>
      <c r="S51" s="191"/>
      <c r="T51" s="189"/>
      <c r="U51" s="189"/>
      <c r="V51" s="191"/>
      <c r="W51" s="189"/>
      <c r="X51" s="189"/>
      <c r="Z51" s="3"/>
      <c r="AA51" s="3"/>
    </row>
    <row r="52" spans="1:33" s="17" customFormat="1" x14ac:dyDescent="0.2">
      <c r="A52" s="185"/>
      <c r="B52" s="185"/>
      <c r="C52" s="185"/>
      <c r="D52" s="185"/>
      <c r="E52" s="187"/>
      <c r="F52" s="180"/>
      <c r="G52" s="180"/>
      <c r="H52" s="180"/>
      <c r="I52" s="180"/>
      <c r="J52" s="181"/>
      <c r="K52" s="181"/>
      <c r="L52" s="181"/>
      <c r="M52" s="181"/>
      <c r="N52" s="181"/>
      <c r="O52" s="181"/>
      <c r="P52" s="181"/>
      <c r="Q52" s="181"/>
      <c r="R52" s="181"/>
      <c r="S52" s="191"/>
      <c r="T52" s="189"/>
      <c r="U52" s="189"/>
      <c r="V52" s="191"/>
      <c r="W52" s="189"/>
      <c r="X52" s="189"/>
      <c r="Z52" s="201"/>
      <c r="AA52" s="3"/>
    </row>
    <row r="53" spans="1:33" s="17" customFormat="1" x14ac:dyDescent="0.2">
      <c r="A53" s="185"/>
      <c r="B53" s="185"/>
      <c r="C53" s="185"/>
      <c r="D53" s="185"/>
      <c r="E53" s="187"/>
      <c r="F53" s="180"/>
      <c r="G53" s="180"/>
      <c r="H53" s="180"/>
      <c r="I53" s="180"/>
      <c r="J53" s="202"/>
      <c r="K53" s="202"/>
      <c r="L53" s="202"/>
      <c r="M53" s="202"/>
      <c r="N53" s="202"/>
      <c r="O53" s="202"/>
      <c r="P53" s="202"/>
      <c r="Q53" s="202"/>
      <c r="R53" s="202"/>
      <c r="S53" s="191"/>
      <c r="T53" s="189"/>
      <c r="U53" s="189"/>
      <c r="V53" s="191"/>
      <c r="W53" s="189"/>
      <c r="X53" s="189"/>
      <c r="Z53" s="3"/>
      <c r="AA53" s="3"/>
    </row>
    <row r="54" spans="1:33" x14ac:dyDescent="0.2">
      <c r="A54" s="203"/>
      <c r="B54" s="203"/>
      <c r="C54" s="203"/>
      <c r="D54" s="204"/>
      <c r="E54" s="205"/>
      <c r="F54" s="206"/>
      <c r="G54" s="207"/>
      <c r="H54" s="207"/>
      <c r="I54" s="207"/>
    </row>
    <row r="55" spans="1:33" x14ac:dyDescent="0.2">
      <c r="D55" s="211"/>
      <c r="E55" s="212"/>
      <c r="F55" s="206"/>
    </row>
  </sheetData>
  <sheetProtection password="E174" sheet="1" objects="1" scenarios="1" selectLockedCells="1" selectUnlockedCells="1"/>
  <mergeCells count="35">
    <mergeCell ref="U50:V50"/>
    <mergeCell ref="B29:D29"/>
    <mergeCell ref="B31:D31"/>
    <mergeCell ref="B36:D36"/>
    <mergeCell ref="B39:D39"/>
    <mergeCell ref="B40:D40"/>
    <mergeCell ref="B41:D41"/>
    <mergeCell ref="X5:X6"/>
    <mergeCell ref="B8:D8"/>
    <mergeCell ref="B15:D15"/>
    <mergeCell ref="B18:D18"/>
    <mergeCell ref="B27:D27"/>
    <mergeCell ref="B28:D28"/>
    <mergeCell ref="Q5:Q6"/>
    <mergeCell ref="R5:R6"/>
    <mergeCell ref="S5:S6"/>
    <mergeCell ref="T5:T6"/>
    <mergeCell ref="U5:V5"/>
    <mergeCell ref="W5:W6"/>
    <mergeCell ref="K5:K6"/>
    <mergeCell ref="L5:L6"/>
    <mergeCell ref="M5:M6"/>
    <mergeCell ref="N5:N6"/>
    <mergeCell ref="O5:O6"/>
    <mergeCell ref="P5:P6"/>
    <mergeCell ref="A1:X1"/>
    <mergeCell ref="A2:X2"/>
    <mergeCell ref="A3:X3"/>
    <mergeCell ref="A5:D6"/>
    <mergeCell ref="E5:E6"/>
    <mergeCell ref="F5:F6"/>
    <mergeCell ref="G5:G6"/>
    <mergeCell ref="H5:H6"/>
    <mergeCell ref="I5:I6"/>
    <mergeCell ref="J5:J6"/>
  </mergeCells>
  <pageMargins left="0.3" right="0.01" top="0.75" bottom="0.75" header="0.511811023622047" footer="0.511811023622047"/>
  <pageSetup scale="62" firstPageNumber="0" orientation="portrait" horizontalDpi="4294967293" r:id="rId1"/>
  <headerFooter alignWithMargins="0"/>
  <colBreaks count="1" manualBreakCount="1">
    <brk id="2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IRA UTILIZATION 4TH QTR 2022</vt:lpstr>
      <vt:lpstr>'IRA UTILIZATION 4TH QTR 2022'!Print_Titles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</dc:creator>
  <cp:lastModifiedBy>Tin</cp:lastModifiedBy>
  <dcterms:created xsi:type="dcterms:W3CDTF">2023-03-10T00:48:30Z</dcterms:created>
  <dcterms:modified xsi:type="dcterms:W3CDTF">2023-03-10T00:50:57Z</dcterms:modified>
</cp:coreProperties>
</file>