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8.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7" autoFilterDateGrouping="true" firstSheet="0" minimized="false" showHorizontalScroll="true" showSheetTabs="true" showVerticalScroll="true" tabRatio="600" visibility="visible"/>
  </bookViews>
  <sheets>
    <sheet name="Form 7 - DFU" sheetId="1" r:id="rId4"/>
    <sheet name="FORM 12" sheetId="2" r:id="rId5"/>
    <sheet name="FORM 13" sheetId="3" r:id="rId6"/>
    <sheet name="FORM 11" sheetId="4" r:id="rId7"/>
    <sheet name="FORM 8" sheetId="5" r:id="rId8"/>
    <sheet name="Form 6a -TFU" sheetId="6" r:id="rId9"/>
    <sheet name="Form 2 - SIPB" sheetId="7" r:id="rId10"/>
    <sheet name="FORM 9" sheetId="8" r:id="rId11"/>
    <sheet name="FDPP LICENSE" sheetId="9" state="veryHidden" r:id="rId12"/>
  </sheets>
  <definedNames>
    <definedName name="_xlnm.Print_Titles" localSheetId="4">'FORM 8'!$10:$12</definedName>
    <definedName name="_xlnm.Print_Area" localSheetId="4">'FORM 8'!$A$1:$G$74</definedName>
    <definedName name="_xlnm.Print_Area" localSheetId="5">'Form 6a -TFU'!$A$1:$I$61</definedName>
    <definedName name="_xlnm.Print_Titles" localSheetId="7">'FORM 9'!$1:$6</definedName>
    <definedName name="_xlnm.Print_Area" localSheetId="7">'FORM 9'!$A$1:$G$69</definedName>
  </definedNames>
  <calcPr calcId="999999" calcMode="auto" calcCompleted="1" fullCalcOnLoad="0" forceFullCalc="0"/>
</workbook>
</file>

<file path=xl/sharedStrings.xml><?xml version="1.0" encoding="utf-8"?>
<sst xmlns="http://schemas.openxmlformats.org/spreadsheetml/2006/main" uniqueCount="396">
  <si>
    <t>FDP Form 7 - 20% Development Fund Utilization</t>
  </si>
  <si>
    <t>UTILIZATION OF THE 20%  OF THE NATIONAL TAX ALLOTMENT</t>
  </si>
  <si>
    <t>REGION:</t>
  </si>
  <si>
    <t>I</t>
  </si>
  <si>
    <t>CALENDAR YEAR:</t>
  </si>
  <si>
    <t>PROVINCE:</t>
  </si>
  <si>
    <t>ILOCOS NORTE</t>
  </si>
  <si>
    <t>QUARTER:</t>
  </si>
  <si>
    <t>SECOND</t>
  </si>
  <si>
    <t>CITY/MUNICIPALITY:</t>
  </si>
  <si>
    <t>BATAC</t>
  </si>
  <si>
    <t>FUNCTION/PROGRAM PROJECT ACTIVITY</t>
  </si>
  <si>
    <t>LOCATION/COVERAGE</t>
  </si>
  <si>
    <t>TOTAL COST</t>
  </si>
  <si>
    <t>JANUARY</t>
  </si>
  <si>
    <t>FEBRUARY</t>
  </si>
  <si>
    <t>MARCH</t>
  </si>
  <si>
    <t>APRIL</t>
  </si>
  <si>
    <t>MAY</t>
  </si>
  <si>
    <t>JUNE</t>
  </si>
  <si>
    <t>JULY</t>
  </si>
  <si>
    <t>AUGUST</t>
  </si>
  <si>
    <t>SEPTEMBER</t>
  </si>
  <si>
    <t>OCTOBER</t>
  </si>
  <si>
    <t>NOVEMBER</t>
  </si>
  <si>
    <t>DECEMBER</t>
  </si>
  <si>
    <t>DATE STARTED</t>
  </si>
  <si>
    <t>TARGET COMPLETION DATE</t>
  </si>
  <si>
    <t>PROJECT STATUS</t>
  </si>
  <si>
    <t>NO. OF EXTENSIONS, IF ANY</t>
  </si>
  <si>
    <t>REMARKS</t>
  </si>
  <si>
    <t>% OF COMPLETION</t>
  </si>
  <si>
    <t>TOTAL COST INCURRED</t>
  </si>
  <si>
    <t xml:space="preserve">  SOCIAL DEVELOPMENT</t>
  </si>
  <si>
    <t>Support to COVID-19 related PPAs</t>
  </si>
  <si>
    <t>All Barangays</t>
  </si>
  <si>
    <t>Jan.-Dec. 2023</t>
  </si>
  <si>
    <t>Sub-total</t>
  </si>
  <si>
    <t xml:space="preserve">  ECONOMIC DEVELOPMENT</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</si>
  <si>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</si>
  <si>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</si>
  <si>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</si>
  <si>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</si>
  <si>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</si>
  <si>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</si>
  <si>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</si>
  <si>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</si>
  <si>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</si>
  <si>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</si>
  <si>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</si>
  <si>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 xml:space="preserve">  ENVIRONMENTAL MANAGEMENT</t>
  </si>
  <si>
    <t>Solid Waste management Implementation</t>
  </si>
  <si>
    <t>Purchase of 2 units Garbage Compactor</t>
  </si>
  <si>
    <t>Purchase of 2 units Dump Truck</t>
  </si>
  <si>
    <t>Purchase of 2 units Forward Truck (Drop-side)</t>
  </si>
  <si>
    <t xml:space="preserve">  TOTAL SPA-20% DF</t>
  </si>
  <si>
    <t>We hereby certify that we have reviewed the contents and hereby attest to the veracity and correctness of the data or information contained in this document.</t>
  </si>
  <si>
    <t>WILMA T. ICUSPIT</t>
  </si>
  <si>
    <t>ENGR. ALBERT D. CHUA</t>
  </si>
  <si>
    <t>City Budget Officer</t>
  </si>
  <si>
    <t>City Mayor</t>
  </si>
  <si>
    <t>FDP Form 12 - Unliquidated Cash Advances</t>
  </si>
  <si>
    <t>UNLIQUIDATED CASH ADVANCES</t>
  </si>
  <si>
    <t>REGION: REGION I</t>
  </si>
  <si>
    <t>PROVINCE: ILOCOS NORTE</t>
  </si>
  <si>
    <t>CITY/MUNICIPALITY: CITY GOVERNMENT OF BATAC</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</si>
  <si>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</si>
  <si>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</si>
  <si>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</si>
  <si>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</si>
  <si>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</si>
  <si>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</si>
  <si>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</si>
  <si>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</si>
  <si>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</si>
  <si>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</si>
  <si>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</si>
  <si>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</si>
  <si>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</si>
  <si>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Anne Bernadeth C. Samsam</t>
  </si>
  <si>
    <t>Travel</t>
  </si>
  <si>
    <t>Ariel R. Austria</t>
  </si>
  <si>
    <t>Christopher B. Lagmay</t>
  </si>
  <si>
    <t>Joselle Mariya C. Arcibal</t>
  </si>
  <si>
    <t>Kathleen Joy C. Acosta</t>
  </si>
  <si>
    <t>Kylie B. Diao</t>
  </si>
  <si>
    <t>Registration Fee</t>
  </si>
  <si>
    <t>Lucky Rene G. Bunye</t>
  </si>
  <si>
    <t>Rose Marie A. Oallesma</t>
  </si>
  <si>
    <t>Sherryl Mae V. Ulit</t>
  </si>
  <si>
    <t>Vanny C. Gamet</t>
  </si>
  <si>
    <t>Total</t>
  </si>
  <si>
    <t>SGD</t>
  </si>
  <si>
    <t>JOSELLE MARIYA C. ARCIBAL</t>
  </si>
  <si>
    <t>Acting City Accountant</t>
  </si>
  <si>
    <t>Local Chief Executive</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</si>
  <si>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</si>
  <si>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</si>
  <si>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</si>
  <si>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</si>
  <si>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</si>
  <si>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</si>
  <si>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</si>
  <si>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</si>
  <si>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</si>
  <si>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</si>
  <si>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</si>
  <si>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Grand Total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</si>
  <si>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</si>
  <si>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</si>
  <si>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</si>
  <si>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</si>
  <si>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11 - SEF Utilization</t>
  </si>
  <si>
    <t>(Deped-DBM-DILG Joint Circular No. 1 s. 2017, SEF Budget Accountability Form No. 1)</t>
  </si>
  <si>
    <t>SPECIAL EDUCATION FUND</t>
  </si>
  <si>
    <t>REGION:   1</t>
  </si>
  <si>
    <t>CALENDAR YEAR:   2023</t>
  </si>
  <si>
    <t>PROVINCE:   ILOCOS NORTE</t>
  </si>
  <si>
    <t>QUARTER:   2</t>
  </si>
  <si>
    <t>CITY/MUNICIPALITY:   BATAC</t>
  </si>
  <si>
    <t>City of Batac, Ilocos Norte</t>
  </si>
  <si>
    <t>Receipt from SEF</t>
  </si>
  <si>
    <t>P</t>
  </si>
  <si>
    <t>Less :</t>
  </si>
  <si>
    <r>
      <t xml:space="preserve">DISBURSEMENTS </t>
    </r>
    <r>
      <rPr>
        <rFont val="Calibri"/>
        <b val="false"/>
        <i val="false"/>
        <strike val="false"/>
        <color rgb="FF000000"/>
        <sz val="11"/>
        <u val="none"/>
      </rPr>
      <t xml:space="preserve">(broken down down by expense class and</t>
    </r>
  </si>
  <si>
    <t>by object of expenditures)</t>
  </si>
  <si>
    <t>Personal Services</t>
  </si>
  <si>
    <t>Maintenance and Other Operating Expenses</t>
  </si>
  <si>
    <t xml:space="preserve">   Travelling Expenses</t>
  </si>
  <si>
    <t>5-01-01-010</t>
  </si>
  <si>
    <t>04-001</t>
  </si>
  <si>
    <t>05-001</t>
  </si>
  <si>
    <t>05-003</t>
  </si>
  <si>
    <t>04-002</t>
  </si>
  <si>
    <t>04-003</t>
  </si>
  <si>
    <t xml:space="preserve">   Training Expenses</t>
  </si>
  <si>
    <t>5-02-02-010</t>
  </si>
  <si>
    <t>06-001</t>
  </si>
  <si>
    <t>05-004</t>
  </si>
  <si>
    <t>06-002</t>
  </si>
  <si>
    <t xml:space="preserve">   Insurance Expenses</t>
  </si>
  <si>
    <t>5-02-16-030</t>
  </si>
  <si>
    <t xml:space="preserve">   Other Maintenance and Operating Expenses</t>
  </si>
  <si>
    <t>5-02-99-990</t>
  </si>
  <si>
    <t>05-002</t>
  </si>
  <si>
    <t>Capital Outlays</t>
  </si>
  <si>
    <t>Financial Expenses</t>
  </si>
  <si>
    <t>Balance</t>
  </si>
  <si>
    <t>Chairman, Local School Board</t>
  </si>
  <si>
    <t>FDP Form 8 - Local Disaster Risk Reduction and Management Fund Utilization</t>
  </si>
  <si>
    <t>(Commission on Audit)</t>
  </si>
  <si>
    <t>LOCAL DISASTER RISK REDUCTION AND MANAGEMENT FUND UTILIZATION</t>
  </si>
  <si>
    <t>REGION:   I</t>
  </si>
  <si>
    <t>QUARTER:   2  (APRIL)</t>
  </si>
  <si>
    <t>Particulars</t>
  </si>
  <si>
    <t>Quick Response Fund (QRF) 30%</t>
  </si>
  <si>
    <t>Mitigation Fund (70%)</t>
  </si>
  <si>
    <t>NDRRMF</t>
  </si>
  <si>
    <t>From Other LGUs</t>
  </si>
  <si>
    <t>From Other Sources</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</si>
  <si>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</si>
  <si>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</si>
  <si>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</si>
  <si>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</si>
  <si>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</si>
  <si>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</si>
  <si>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</si>
  <si>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</si>
  <si>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</si>
  <si>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</si>
  <si>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</si>
  <si>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04-215</t>
  </si>
  <si>
    <t>02-300</t>
  </si>
  <si>
    <t>03-315</t>
  </si>
  <si>
    <t>04-374</t>
  </si>
  <si>
    <t>03-531</t>
  </si>
  <si>
    <t>04-375</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</si>
  <si>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</si>
  <si>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</si>
  <si>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</si>
  <si>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</si>
  <si>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</si>
  <si>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</si>
  <si>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</si>
  <si>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</si>
  <si>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</si>
  <si>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</si>
  <si>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</si>
  <si>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</si>
  <si>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</si>
  <si>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</si>
  <si>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</si>
  <si>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</si>
  <si>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</si>
  <si>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</si>
  <si>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</si>
  <si>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</si>
  <si>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</si>
  <si>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</si>
  <si>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</si>
  <si>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</si>
  <si>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</si>
  <si>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</si>
  <si>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</si>
  <si>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</si>
  <si>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</si>
  <si>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</si>
  <si>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</si>
  <si>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</si>
  <si>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</si>
  <si>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ARVIN FRANCIS N. LUMANG</t>
  </si>
  <si>
    <t>CDRRMO</t>
  </si>
  <si>
    <t>FDP Form 6 - Trust Fund Utilization</t>
  </si>
  <si>
    <t>CONSOLIDATED QUARTERLY REPORT ON GOVERNMENT PROJECTS, PROGRAMS or ACTIVITIES</t>
  </si>
  <si>
    <t xml:space="preserve">REGION: </t>
  </si>
  <si>
    <t xml:space="preserve">CITY/MUNICIPALITY: </t>
  </si>
  <si>
    <t>CITY OF BATAC</t>
  </si>
  <si>
    <t>Program or Project</t>
  </si>
  <si>
    <t>Location</t>
  </si>
  <si>
    <t>Total Cost</t>
  </si>
  <si>
    <t>Date Started</t>
  </si>
  <si>
    <t>Target Completion Date</t>
  </si>
  <si>
    <t>Project Status</t>
  </si>
  <si>
    <t>No. of Extensions, if any</t>
  </si>
  <si>
    <t>Remarks</t>
  </si>
  <si>
    <t>% of Completion</t>
  </si>
  <si>
    <t>Total Cost Incurred to Date</t>
  </si>
  <si>
    <t xml:space="preserve">     Philhealth Capitation</t>
  </si>
  <si>
    <t>2011-2017</t>
  </si>
  <si>
    <t>ongoing</t>
  </si>
  <si>
    <t xml:space="preserve">     Animal Bite Treatment Package</t>
  </si>
  <si>
    <t>February 2017</t>
  </si>
  <si>
    <t xml:space="preserve">     TB-DOTS</t>
  </si>
  <si>
    <t>2015-2017</t>
  </si>
  <si>
    <t xml:space="preserve">     HCI Charges </t>
  </si>
  <si>
    <t>2018-2019</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</si>
  <si>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</si>
  <si>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</si>
  <si>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</si>
  <si>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</si>
  <si>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</si>
  <si>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</si>
  <si>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</si>
  <si>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</si>
  <si>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</si>
  <si>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</si>
  <si>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</si>
  <si>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</si>
  <si>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</si>
  <si>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</si>
  <si>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</si>
  <si>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</si>
  <si>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</si>
  <si>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</si>
  <si>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</si>
  <si>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</si>
  <si>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</si>
  <si>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</si>
  <si>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</si>
  <si>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</si>
  <si>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DEPARTMENT OF ENERGY</t>
  </si>
  <si>
    <t xml:space="preserve">     ER 1-94 COVID related projects of the City Government of Batac (from  the DOE)</t>
  </si>
  <si>
    <t>August 2020</t>
  </si>
  <si>
    <t>According to DOE, the balance of P6,164 will be used to purchase alcohol.</t>
  </si>
  <si>
    <t>DANGEROUS DRUGS BOARD</t>
  </si>
  <si>
    <t xml:space="preserve">     Financial Assistance-Dangerous Drugs Board</t>
  </si>
  <si>
    <t>Receipt of Fund- December 2021</t>
  </si>
  <si>
    <t>Project Ongoing</t>
  </si>
  <si>
    <t>DEPARTMENT OF HEALTH-CENTER FOR HEALTH DEVT. I</t>
  </si>
  <si>
    <t xml:space="preserve">     Generics Awareness Month</t>
  </si>
  <si>
    <t>Receipt of Fund- October 2022</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</si>
  <si>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</si>
  <si>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</si>
  <si>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</si>
  <si>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</si>
  <si>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</si>
  <si>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</si>
  <si>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Kadiwa Program</t>
  </si>
  <si>
    <t>Receipt of Fund- April 2023</t>
  </si>
  <si>
    <t>Others:</t>
  </si>
  <si>
    <t xml:space="preserve">     C and G Environmental Management Corporation</t>
  </si>
  <si>
    <t>Receipt of Fund- September 2022</t>
  </si>
  <si>
    <t xml:space="preserve">     Commission on Population &amp; Development (Social Protection for Adolescent Mothers and their Children)</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</si>
  <si>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</si>
  <si>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</si>
  <si>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</si>
  <si>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</si>
  <si>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</si>
  <si>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</si>
  <si>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</si>
  <si>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 xml:space="preserve">     Prizes for Most Outstanding Farmers</t>
  </si>
  <si>
    <t>January 2017</t>
  </si>
  <si>
    <t>Simplified Statement of Indebtedness, Payments and Balances (SIPB)</t>
  </si>
  <si>
    <t>FDPP Form 2 - Annual Statement of Indebtedness, Payments and Balances</t>
  </si>
  <si>
    <t>(DOF-BLGF Memorandum Circular No. 023-2019 dated September 19, 2019, Annex A)</t>
  </si>
  <si>
    <t>Statement of Indebtedness, Payments and Balances (SIPB)</t>
  </si>
  <si>
    <t>REGION I - ILOCOS REGION</t>
  </si>
  <si>
    <t>Instruction: Please prepare a Statement for each kind of loan.</t>
  </si>
  <si>
    <t>ITEM NO.</t>
  </si>
  <si>
    <t>PARTICULARS</t>
  </si>
  <si>
    <t>DETAILS</t>
  </si>
  <si>
    <t>LGU Income Classification</t>
  </si>
  <si>
    <t>fifth</t>
  </si>
  <si>
    <t>Date of Report</t>
  </si>
  <si>
    <t>2nd Quarter 2023</t>
  </si>
  <si>
    <r>
      <t xml:space="preserve">Lending Institution (</t>
    </r>
    <r>
      <rPr>
        <rFont val="Calibri"/>
        <b val="true"/>
        <i val="true"/>
        <strike val="false"/>
        <color rgb="FF000000"/>
        <sz val="10"/>
        <u val="none"/>
      </rPr>
      <t xml:space="preserve">Bank</t>
    </r>
    <r>
      <rPr>
        <rFont val="Calibri"/>
        <b val="false"/>
        <i val="true"/>
        <strike val="false"/>
        <color rgb="FF000000"/>
        <sz val="10"/>
        <u val="none"/>
      </rPr>
      <t xml:space="preserve"> or </t>
    </r>
    <r>
      <rPr>
        <rFont val="Calibri"/>
        <b val="true"/>
        <i val="true"/>
        <strike val="false"/>
        <color rgb="FF000000"/>
        <sz val="10"/>
        <u val="none"/>
      </rPr>
      <t xml:space="preserve">Creditor</t>
    </r>
    <r>
      <rPr>
        <rFont val="Calibri"/>
        <b val="false"/>
        <i val="false"/>
        <strike val="false"/>
        <color rgb="FF000000"/>
        <sz val="11"/>
        <u val="none"/>
      </rPr>
      <t xml:space="preserve">)</t>
    </r>
  </si>
  <si>
    <t>n/a</t>
  </si>
  <si>
    <t>Certificate Number - NDSC/BC</t>
  </si>
  <si>
    <t>Date of Certification - NDSC/BC</t>
  </si>
  <si>
    <t>Monetary Board (MB) Resolution Number</t>
  </si>
  <si>
    <t>Date of MB Opinion</t>
  </si>
  <si>
    <t>Date of Approval Loan</t>
  </si>
  <si>
    <t>Amount Approved*</t>
  </si>
  <si>
    <t>Maturity Date</t>
  </si>
  <si>
    <r>
      <t xml:space="preserve">Type of Indebtedness Instrument (</t>
    </r>
    <r>
      <rPr>
        <rFont val="Calibri"/>
        <b val="true"/>
        <i val="true"/>
        <strike val="false"/>
        <color rgb="FF000000"/>
        <sz val="10"/>
        <u val="none"/>
      </rPr>
      <t xml:space="preserve">Loan, Bond or other form of indebtedness</t>
    </r>
    <r>
      <rPr>
        <rFont val="Calibri"/>
        <b val="false"/>
        <i val="false"/>
        <strike val="false"/>
        <color rgb="FF000000"/>
        <sz val="11"/>
        <u val="none"/>
      </rPr>
      <t xml:space="preserve">)</t>
    </r>
  </si>
  <si>
    <t>Purpose of Indebtedness</t>
  </si>
  <si>
    <t>Terms and Conditions: Fixed or Variable</t>
  </si>
  <si>
    <t>Terms and Conditions: No. of Years of Indebtedness</t>
  </si>
  <si>
    <t>Terms and Conditions: Interest Rate</t>
  </si>
  <si>
    <r>
      <t xml:space="preserve">Terms and Conditions: Grace Period (</t>
    </r>
    <r>
      <rPr>
        <rFont val="Calibri"/>
        <b val="true"/>
        <i val="true"/>
        <strike val="false"/>
        <color rgb="FF000000"/>
        <sz val="10"/>
        <u val="none"/>
      </rPr>
      <t xml:space="preserve">Number of Months or Years</t>
    </r>
    <r>
      <rPr>
        <rFont val="Calibri"/>
        <b val="false"/>
        <i val="false"/>
        <strike val="false"/>
        <color rgb="FF000000"/>
        <sz val="11"/>
        <u val="none"/>
      </rPr>
      <t xml:space="preserve">)</t>
    </r>
  </si>
  <si>
    <t>Frequency of Payment</t>
  </si>
  <si>
    <t>Annual Amortization: Principal</t>
  </si>
  <si>
    <t>Annual Amortization: Interest</t>
  </si>
  <si>
    <t>Annual Amortization: Gross Receipt Tax (GRT)</t>
  </si>
  <si>
    <t>Starting Date of Payment</t>
  </si>
  <si>
    <t>Cumulative Payment from Starting Date: Principal</t>
  </si>
  <si>
    <t>Cumulative Payment from Starting Date: Interest</t>
  </si>
  <si>
    <t>Cumulative Payment from Starting Date: GRT</t>
  </si>
  <si>
    <r>
      <t xml:space="preserve">Total Amount Released (</t>
    </r>
    <r>
      <rPr>
        <rFont val="Calibri"/>
        <b val="true"/>
        <i val="true"/>
        <strike val="false"/>
        <color rgb="FF000000"/>
        <sz val="10"/>
        <u val="none"/>
      </rPr>
      <t xml:space="preserve">Availment as of date</t>
    </r>
    <r>
      <rPr>
        <rFont val="Calibri"/>
        <b val="false"/>
        <i val="false"/>
        <strike val="false"/>
        <color rgb="FF000000"/>
        <sz val="11"/>
        <u val="none"/>
      </rPr>
      <t xml:space="preserve">)</t>
    </r>
  </si>
  <si>
    <r>
      <t xml:space="preserve">Remaining Balance to Date / Undrawn Amount (</t>
    </r>
    <r>
      <rPr>
        <rFont val="Calibri"/>
        <b val="true"/>
        <i val="true"/>
        <strike val="false"/>
        <color rgb="FF000000"/>
        <sz val="10"/>
        <u val="none"/>
      </rPr>
      <t xml:space="preserve">Line 9-25=26</t>
    </r>
    <r>
      <rPr>
        <rFont val="Calibri"/>
        <b val="false"/>
        <i val="false"/>
        <strike val="false"/>
        <color rgb="FF000000"/>
        <sz val="11"/>
        <u val="none"/>
      </rPr>
      <t xml:space="preserve">)</t>
    </r>
  </si>
  <si>
    <r>
      <t xml:space="preserve">Outstanding Loan Balance After Principal Payment (</t>
    </r>
    <r>
      <rPr>
        <rFont val="Calibri"/>
        <b val="true"/>
        <i val="true"/>
        <strike val="false"/>
        <color rgb="FF000000"/>
        <sz val="10"/>
        <u val="none"/>
      </rPr>
      <t xml:space="preserve">Line 9-22=27</t>
    </r>
    <r>
      <rPr>
        <rFont val="Calibri"/>
        <b val="false"/>
        <i val="false"/>
        <strike val="false"/>
        <color rgb="FF000000"/>
        <sz val="11"/>
        <u val="none"/>
      </rPr>
      <t xml:space="preserve">)</t>
    </r>
  </si>
  <si>
    <t>Arrears: Principal (if any)</t>
  </si>
  <si>
    <t>Arrears: Interest (if any)</t>
  </si>
  <si>
    <t>Collateral Security</t>
  </si>
  <si>
    <t>Deposit to Bond Sinking Fund for the Year</t>
  </si>
  <si>
    <t>Sinking Fund Balance to Date, if any</t>
  </si>
  <si>
    <t>Breakdown of Fees and Other Related Costs (of loan)</t>
  </si>
  <si>
    <t>Other Relevant Terms and Conditions (of loan)</t>
  </si>
  <si>
    <t>Certified Correct  by:</t>
  </si>
  <si>
    <t>Date Issued:</t>
  </si>
  <si>
    <t xml:space="preserve">VANNY C. GAMET </t>
  </si>
  <si>
    <t>Acting City Treasurer</t>
  </si>
  <si>
    <t>Note:</t>
  </si>
  <si>
    <t>*Please indicate if on a staggered basis.</t>
  </si>
  <si>
    <t>FDP Form 9 - Statement of Cash Flow</t>
  </si>
  <si>
    <t>(BLGF Memorandum Circular No. 09 - 2012 dated February 21, 2012, Annex 2)</t>
  </si>
  <si>
    <t>STATEMENT OF CASH FLOWS</t>
  </si>
  <si>
    <t>ALL FUNDS</t>
  </si>
  <si>
    <r>
      <t xml:space="preserve">REGION:     </t>
    </r>
    <r>
      <rPr>
        <rFont val="Times New Roman"/>
        <b val="true"/>
        <i val="false"/>
        <strike val="false"/>
        <color rgb="FF000000"/>
        <sz val="12"/>
        <u val="single"/>
      </rPr>
      <t xml:space="preserve">          I         </t>
    </r>
  </si>
  <si>
    <r>
      <t xml:space="preserve">      CALENDAR YEAR:  </t>
    </r>
    <r>
      <rPr>
        <rFont val="Times New Roman"/>
        <b val="true"/>
        <i val="false"/>
        <strike val="false"/>
        <color rgb="FF000000"/>
        <sz val="12"/>
        <u val="single"/>
      </rPr>
      <t xml:space="preserve">    2023     </t>
    </r>
  </si>
  <si>
    <r>
      <t xml:space="preserve">PROVINCE:     </t>
    </r>
    <r>
      <rPr>
        <rFont val="Times New Roman"/>
        <b val="true"/>
        <i val="false"/>
        <strike val="false"/>
        <color rgb="FF000000"/>
        <sz val="12"/>
        <u val="single"/>
      </rPr>
      <t xml:space="preserve">    ILOCOS NORTE    </t>
    </r>
  </si>
  <si>
    <r>
      <t xml:space="preserve">      QUARTER:    </t>
    </r>
    <r>
      <rPr>
        <rFont val="Times New Roman"/>
        <b val="true"/>
        <i val="false"/>
        <strike val="false"/>
        <color rgb="FF000000"/>
        <sz val="12"/>
        <u val="single"/>
      </rPr>
      <t xml:space="preserve">     2     </t>
    </r>
  </si>
  <si>
    <r>
      <t xml:space="preserve">CITY/MUNICIPALITY:  </t>
    </r>
    <r>
      <rPr>
        <rFont val="Times New Roman"/>
        <b val="true"/>
        <i val="false"/>
        <strike val="false"/>
        <color rgb="FF000000"/>
        <sz val="12"/>
        <u val="single"/>
      </rPr>
      <t xml:space="preserve">     CITY OF BATAC    </t>
    </r>
  </si>
  <si>
    <t>Cash Flows from Operating Activities:</t>
  </si>
  <si>
    <t>Cash Inflows:</t>
  </si>
  <si>
    <t>AUG</t>
  </si>
  <si>
    <t>SEPT</t>
  </si>
  <si>
    <t>TOTAL</t>
  </si>
  <si>
    <t>Collection from Taxpayers</t>
  </si>
  <si>
    <t>Share from Internal Revenue Collections</t>
  </si>
  <si>
    <t>Receipts from Sale of Goods or Services</t>
  </si>
  <si>
    <t>Interest Income</t>
  </si>
  <si>
    <t xml:space="preserve">Dividend Income </t>
  </si>
  <si>
    <t>Other Receipts</t>
  </si>
  <si>
    <t>Total Cash Inflows</t>
  </si>
  <si>
    <t>Cash Outflows:</t>
  </si>
  <si>
    <t>Payments:</t>
  </si>
  <si>
    <t>To Suppliers/Creditors</t>
  </si>
  <si>
    <t>To Employees</t>
  </si>
  <si>
    <t>Other Expenses</t>
  </si>
  <si>
    <t>Total Cash Outflows</t>
  </si>
  <si>
    <t>Net Cash from Operating Activities</t>
  </si>
  <si>
    <t>Cash Flows from Investing Activities</t>
  </si>
  <si>
    <t>From Sale of Property, Plant and Equipment</t>
  </si>
  <si>
    <t>From Sale of Debt Securities of Other Entities</t>
  </si>
  <si>
    <t>From Collection of Principal on Loans</t>
  </si>
  <si>
    <t>to Other Entities</t>
  </si>
  <si>
    <t>To Purchase Property, Plant &amp; Equipment</t>
  </si>
  <si>
    <t>To Purchase Debt Securities of Other Entities</t>
  </si>
  <si>
    <t>To Grant/Make Loans to Other Entities</t>
  </si>
  <si>
    <t>Net Cash from Investing Activities</t>
  </si>
  <si>
    <t>Cash Flows from Financing Activities</t>
  </si>
  <si>
    <t>From Issuance of Debt Securities</t>
  </si>
  <si>
    <t>From Acquisition of Loan</t>
  </si>
  <si>
    <t>Retirement/Redemption of Debt Securities</t>
  </si>
  <si>
    <t>Payment of Loan Amortization</t>
  </si>
  <si>
    <t>Net Cash from Financing Activities</t>
  </si>
  <si>
    <t xml:space="preserve">Net Increase in Cash </t>
  </si>
  <si>
    <t>Cash Beginning of the Period, January 1, 2023</t>
  </si>
  <si>
    <t>Cash at the End of the Period, June 30, 2023</t>
  </si>
  <si>
    <t>Accountant III, Acting City Accountant</t>
  </si>
  <si>
    <t>CAUTION:</t>
  </si>
  <si>
    <t>TO REDUCE THE RISK OF UPLOADING WRONG TEMPLATE FOR THIS DOCUMENT, DO NOT EDIT/DELETE THIS SHEET.</t>
  </si>
  <si>
    <t>FROM:</t>
  </si>
  <si>
    <t>FDPP TEAM</t>
  </si>
  <si>
    <t>v2</t>
  </si>
</sst>
</file>

<file path=xl/styles.xml><?xml version="1.0" encoding="utf-8"?>
<styleSheet xmlns="http://schemas.openxmlformats.org/spreadsheetml/2006/main" xml:space="preserve">
  <numFmts count="3">
    <numFmt numFmtId="164" formatCode="_(* #,##0.00_);_(* \(#,##0.00\);_(* &quot;-&quot;??_);_(@_)"/>
    <numFmt numFmtId="165" formatCode="[$-409]d\-mmm\-yyyy;@"/>
    <numFmt numFmtId="166" formatCode="_-* #,##0.00_-;\-* #,##0.00_-;_-* &quot;-&quot;??_-;_-@_-"/>
  </numFmts>
  <fonts count="38">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7"/>
      <color rgb="FF000000"/>
      <name val="Calibri"/>
    </font>
    <font>
      <b val="1"/>
      <i val="0"/>
      <strike val="0"/>
      <u val="none"/>
      <sz val="14"/>
      <color rgb="FF000000"/>
      <name val="Cambria"/>
    </font>
    <font>
      <b val="0"/>
      <i val="0"/>
      <strike val="0"/>
      <u val="none"/>
      <sz val="14"/>
      <color rgb="FF000000"/>
      <name val="Cambria"/>
    </font>
    <font>
      <b val="0"/>
      <i val="0"/>
      <strike val="0"/>
      <u val="none"/>
      <sz val="10"/>
      <color rgb="FF000000"/>
      <name val="Cambria"/>
    </font>
    <font>
      <b val="1"/>
      <i val="0"/>
      <strike val="0"/>
      <u val="none"/>
      <sz val="10"/>
      <color rgb="FF000000"/>
      <name val="Cambria"/>
    </font>
    <font>
      <b val="0"/>
      <i val="0"/>
      <strike val="0"/>
      <u val="none"/>
      <sz val="12"/>
      <color rgb="FF000000"/>
      <name val="Cambria"/>
    </font>
    <font>
      <b val="1"/>
      <i val="0"/>
      <strike val="0"/>
      <u val="none"/>
      <sz val="12"/>
      <color rgb="FF000000"/>
      <name val="Cambria"/>
    </font>
    <font>
      <b val="1"/>
      <i val="0"/>
      <strike val="0"/>
      <u val="none"/>
      <sz val="11"/>
      <color rgb="FF000000"/>
      <name val="Cambria"/>
    </font>
    <font>
      <b val="1"/>
      <i val="0"/>
      <strike val="0"/>
      <u val="none"/>
      <sz val="9"/>
      <color rgb="FF000000"/>
      <name val="Cambria"/>
    </font>
    <font>
      <b val="1"/>
      <i val="0"/>
      <strike val="0"/>
      <u val="none"/>
      <sz val="8"/>
      <color rgb="FF000000"/>
      <name val="Cambria"/>
    </font>
    <font>
      <b val="1"/>
      <i val="0"/>
      <strike val="0"/>
      <u val="none"/>
      <sz val="7"/>
      <color rgb="FF000000"/>
      <name val="Cambria"/>
    </font>
    <font>
      <b val="0"/>
      <i val="0"/>
      <strike val="0"/>
      <u val="none"/>
      <sz val="8"/>
      <color rgb="FF000000"/>
      <name val="Calibri"/>
    </font>
    <font>
      <b val="0"/>
      <i val="0"/>
      <strike val="0"/>
      <u val="none"/>
      <sz val="10"/>
      <color rgb="FF000000"/>
      <name val="Calibri"/>
    </font>
    <font>
      <b val="1"/>
      <i val="0"/>
      <strike val="0"/>
      <u val="none"/>
      <sz val="8"/>
      <color rgb="FF000000"/>
      <name val="Calibri"/>
    </font>
    <font>
      <b val="1"/>
      <i val="0"/>
      <strike val="0"/>
      <u val="single"/>
      <sz val="11"/>
      <color rgb="FF000000"/>
      <name val="Calibri"/>
    </font>
    <font>
      <b val="0"/>
      <i val="0"/>
      <strike val="0"/>
      <u val="none"/>
      <sz val="9"/>
      <color rgb="FF000000"/>
      <name val="Calibri"/>
    </font>
    <font>
      <b val="1"/>
      <i val="0"/>
      <strike val="0"/>
      <u val="none"/>
      <sz val="12"/>
      <color rgb="FF000000"/>
      <name val="Calibri"/>
    </font>
    <font>
      <b val="1"/>
      <i val="0"/>
      <strike val="0"/>
      <u val="none"/>
      <sz val="11"/>
      <color rgb="FFFF0000"/>
      <name val="Calibri"/>
    </font>
    <font>
      <b val="0"/>
      <i val="0"/>
      <strike val="0"/>
      <u val="none"/>
      <sz val="11"/>
      <color rgb="FFFF0000"/>
      <name val="Calibri"/>
    </font>
    <font>
      <b val="1"/>
      <i val="0"/>
      <strike val="0"/>
      <u val="none"/>
      <sz val="9"/>
      <color rgb="FF000000"/>
      <name val="Calibri"/>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
      <b val="0"/>
      <i val="0"/>
      <strike val="0"/>
      <u val="none"/>
      <sz val="12"/>
      <color rgb="FF000000"/>
      <name val="Calibri"/>
    </font>
    <font>
      <b val="1"/>
      <i val="0"/>
      <strike val="0"/>
      <u val="none"/>
      <sz val="13"/>
      <color rgb="FF000000"/>
      <name val="Arial"/>
    </font>
    <font>
      <b val="1"/>
      <i val="0"/>
      <strike val="0"/>
      <u val="none"/>
      <sz val="14"/>
      <color rgb="FF000000"/>
      <name val="Calibri"/>
    </font>
    <font>
      <b val="0"/>
      <i val="1"/>
      <strike val="0"/>
      <u val="none"/>
      <sz val="8"/>
      <color rgb="FF000000"/>
      <name val="Calibri"/>
    </font>
    <font>
      <b val="1"/>
      <i val="1"/>
      <strike val="0"/>
      <u val="none"/>
      <sz val="11"/>
      <color rgb="FF000000"/>
      <name val="Calibri"/>
    </font>
    <font>
      <b val="0"/>
      <i val="0"/>
      <strike val="0"/>
      <u val="none"/>
      <sz val="6"/>
      <color rgb="FF000000"/>
      <name val="Times New Roman"/>
    </font>
    <font>
      <b val="0"/>
      <i val="0"/>
      <strike val="0"/>
      <u val="none"/>
      <sz val="11"/>
      <color rgb="FF000000"/>
      <name val="Times New Roman"/>
    </font>
    <font>
      <b val="1"/>
      <i val="0"/>
      <strike val="0"/>
      <u val="none"/>
      <sz val="12"/>
      <color rgb="FF000000"/>
      <name val="Times New Roman"/>
    </font>
    <font>
      <b val="1"/>
      <i val="0"/>
      <strike val="0"/>
      <u val="none"/>
      <sz val="11"/>
      <color rgb="FF000000"/>
      <name val="Times New Roman"/>
    </font>
    <font>
      <b val="0"/>
      <i val="0"/>
      <strike val="0"/>
      <u val="none"/>
      <sz val="11"/>
      <color rgb="FFFFFFFF"/>
      <name val="Calibri"/>
    </font>
  </fonts>
  <fills count="4">
    <fill>
      <patternFill patternType="none"/>
    </fill>
    <fill>
      <patternFill patternType="gray125">
        <fgColor rgb="FFFFFFFF"/>
        <bgColor rgb="FF000000"/>
      </patternFill>
    </fill>
    <fill>
      <patternFill patternType="none"/>
    </fill>
    <fill>
      <patternFill patternType="solid">
        <fgColor rgb="FFFFFFFF"/>
        <bgColor rgb="FFFFFFCC"/>
      </patternFill>
    </fill>
  </fills>
  <borders count="22">
    <border/>
    <border>
      <left style="thin">
        <color rgb="FF000000"/>
      </left>
    </border>
    <border>
      <right style="thin">
        <color rgb="FF000000"/>
      </right>
    </border>
    <border>
      <right style="thin">
        <color rgb="FF000000"/>
      </right>
      <top style="thin">
        <color rgb="FF000000"/>
      </top>
    </border>
    <border>
      <left style="thin">
        <color rgb="FF000000"/>
      </left>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bottom style="medium">
        <color rgb="FF000000"/>
      </bottom>
    </border>
    <border>
      <bottom style="medium">
        <color rgb="FF000000"/>
      </bottom>
    </border>
    <border>
      <right style="thin">
        <color rgb="FF000000"/>
      </right>
      <bottom style="medium">
        <color rgb="FF000000"/>
      </bottom>
    </border>
    <border>
      <left style="thin">
        <color rgb="FF000000"/>
      </left>
      <right style="thin">
        <color rgb="FF000000"/>
      </right>
      <bottom style="medium">
        <color rgb="FF000000"/>
      </bottom>
    </border>
    <border>
      <left style="thin">
        <color rgb="FF000000"/>
      </left>
      <top style="thin">
        <color rgb="FF000000"/>
      </top>
    </border>
    <border>
      <top style="thin">
        <color rgb="FF000000"/>
      </top>
    </border>
    <border>
      <top style="thin">
        <color rgb="FF000000"/>
      </top>
      <bottom style="thin">
        <color rgb="FF000000"/>
      </bottom>
    </border>
    <border>
      <bottom style="double">
        <color rgb="FF000000"/>
      </bottom>
    </border>
    <border>
      <left style="medium">
        <color rgb="FFCCCCCC"/>
      </left>
      <right style="medium">
        <color rgb="FFCCCCCC"/>
      </right>
      <top style="medium">
        <color rgb="FFCCCCCC"/>
      </top>
      <bottom style="medium">
        <color rgb="FFCCCCCC"/>
      </bottom>
    </border>
  </borders>
  <cellStyleXfs count="1">
    <xf numFmtId="0" fontId="0" fillId="0" borderId="0"/>
  </cellStyleXfs>
  <cellXfs count="520">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1" applyFont="1"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3"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4" numFmtId="0" fillId="3" borderId="1" applyFont="1" applyNumberFormat="0" applyFill="1" applyBorder="1" applyAlignment="0">
      <alignment horizontal="general" vertical="bottom" textRotation="0" wrapText="false" shrinkToFit="false"/>
    </xf>
    <xf xfId="0" fontId="5" numFmtId="0" fillId="3" borderId="0" applyFont="1" applyNumberFormat="0" applyFill="1" applyBorder="0" applyAlignment="0">
      <alignment horizontal="general" vertical="bottom" textRotation="0" wrapText="false" shrinkToFit="false"/>
    </xf>
    <xf xfId="0" fontId="6" numFmtId="0" fillId="3" borderId="2" applyFont="1" applyNumberFormat="0" applyFill="1" applyBorder="1" applyAlignment="0">
      <alignment horizontal="general" vertical="bottom" textRotation="0" wrapText="false" shrinkToFit="false"/>
    </xf>
    <xf xfId="0" fontId="6" numFmtId="0" fillId="3" borderId="3" applyFont="1" applyNumberFormat="0"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2" applyFont="1" applyNumberFormat="1" applyFill="1" applyBorder="1" applyAlignment="1">
      <alignment horizontal="general" vertical="top" textRotation="0" wrapText="false" shrinkToFit="false"/>
    </xf>
    <xf xfId="0" fontId="6" numFmtId="164" fillId="3" borderId="4" applyFont="1" applyNumberFormat="1" applyFill="1" applyBorder="1" applyAlignment="1">
      <alignment horizontal="general" vertical="top" textRotation="0" wrapText="false" shrinkToFit="false"/>
    </xf>
    <xf xfId="0" fontId="6" numFmtId="164" fillId="3" borderId="1" applyFont="1" applyNumberFormat="1" applyFill="1" applyBorder="1" applyAlignment="1">
      <alignment horizontal="general" vertical="top" textRotation="0" wrapText="false" shrinkToFit="false"/>
    </xf>
    <xf xfId="0" fontId="6" numFmtId="0" fillId="3" borderId="4" applyFont="1" applyNumberFormat="0" applyFill="1" applyBorder="1" applyAlignment="1">
      <alignment horizontal="general" vertical="top" textRotation="0" wrapText="false" shrinkToFit="false"/>
    </xf>
    <xf xfId="0" fontId="6" numFmtId="9" fillId="3" borderId="4" applyFont="1" applyNumberFormat="1" applyFill="1" applyBorder="1" applyAlignment="1">
      <alignment horizontal="general" vertical="top" textRotation="0" wrapText="false" shrinkToFit="false"/>
    </xf>
    <xf xfId="0" fontId="0" numFmtId="164" fillId="3" borderId="4" applyFont="0" applyNumberFormat="1" applyFill="1" applyBorder="1" applyAlignment="1">
      <alignment horizontal="general" vertical="top" textRotation="0" wrapText="false" shrinkToFit="false"/>
    </xf>
    <xf xfId="0" fontId="6" numFmtId="0" fillId="3" borderId="2" applyFont="1" applyNumberFormat="0" applyFill="1"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6" numFmtId="164" fillId="3" borderId="6" applyFont="1" applyNumberFormat="1" applyFill="1" applyBorder="1" applyAlignment="1">
      <alignment horizontal="general" vertical="top" textRotation="0" wrapText="false" shrinkToFit="false"/>
    </xf>
    <xf xfId="0" fontId="6" numFmtId="164" fillId="3" borderId="7" applyFont="1" applyNumberFormat="1" applyFill="1" applyBorder="1" applyAlignment="1">
      <alignment horizontal="general" vertical="top" textRotation="0" wrapText="false" shrinkToFit="false"/>
    </xf>
    <xf xfId="0" fontId="6" numFmtId="0" fillId="3" borderId="7" applyFont="1" applyNumberFormat="0" applyFill="1" applyBorder="1" applyAlignment="1">
      <alignment horizontal="general" vertical="top" textRotation="0" wrapText="false" shrinkToFit="false"/>
    </xf>
    <xf xfId="0" fontId="6" numFmtId="9" fillId="3" borderId="7" applyFont="1" applyNumberFormat="1" applyFill="1" applyBorder="1" applyAlignment="1">
      <alignment horizontal="general" vertical="top" textRotation="0" wrapText="false" shrinkToFit="false"/>
    </xf>
    <xf xfId="0" fontId="0" numFmtId="164" fillId="3" borderId="8" applyFont="0" applyNumberFormat="1" applyFill="1" applyBorder="1" applyAlignment="1">
      <alignment horizontal="general" vertical="top" textRotation="0" wrapText="false" shrinkToFit="false"/>
    </xf>
    <xf xfId="0" fontId="4" numFmtId="0" fillId="3" borderId="0" applyFont="1" applyNumberFormat="0"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0" applyFont="1" applyNumberFormat="1" applyFill="1" applyBorder="0" applyAlignment="1">
      <alignment horizontal="general" vertical="top" textRotation="0" wrapText="false" shrinkToFit="false"/>
    </xf>
    <xf xfId="0" fontId="7" numFmtId="164" fillId="3" borderId="4" applyFont="1" applyNumberFormat="1" applyFill="1" applyBorder="1" applyAlignment="1">
      <alignment horizontal="general" vertical="top" textRotation="0" wrapText="false" shrinkToFit="false"/>
    </xf>
    <xf xfId="0" fontId="7" numFmtId="0" fillId="3" borderId="4" applyFont="1" applyNumberFormat="0" applyFill="1" applyBorder="1" applyAlignment="1">
      <alignment horizontal="general" vertical="top" textRotation="0" wrapText="false" shrinkToFit="false"/>
    </xf>
    <xf xfId="0" fontId="7" numFmtId="9" fillId="3" borderId="4" applyFont="1" applyNumberFormat="1" applyFill="1" applyBorder="1" applyAlignment="1">
      <alignment horizontal="general" vertical="top" textRotation="0" wrapText="false" shrinkToFit="false"/>
    </xf>
    <xf xfId="0" fontId="0" numFmtId="164" fillId="3" borderId="2" applyFont="0" applyNumberFormat="1"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false" shrinkToFit="false"/>
    </xf>
    <xf xfId="0" fontId="8" numFmtId="4" fillId="2" borderId="0" applyFont="1" applyNumberFormat="1" applyFill="0" applyBorder="0" applyAlignment="1">
      <alignment horizontal="general" vertical="top" textRotation="0" wrapText="false" shrinkToFit="false"/>
    </xf>
    <xf xfId="0" fontId="4"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0">
      <alignment horizontal="general" vertical="bottom" textRotation="0" wrapText="false" shrinkToFit="false"/>
    </xf>
    <xf xfId="0" fontId="6" numFmtId="0" fillId="3" borderId="2" applyFont="1" applyNumberFormat="0" applyFill="1" applyBorder="1" applyAlignment="1">
      <alignment horizontal="general" vertical="top" textRotation="0" wrapText="false" shrinkToFit="false"/>
    </xf>
    <xf xfId="0" fontId="8" numFmtId="0" fillId="2" borderId="2" applyFont="1" applyNumberFormat="0" applyFill="0" applyBorder="1" applyAlignment="1">
      <alignment horizontal="general" vertical="top" textRotation="0" wrapText="true" shrinkToFit="false"/>
    </xf>
    <xf xfId="0" fontId="6" numFmtId="164" fillId="3" borderId="9" applyFont="1" applyNumberFormat="1" applyFill="1" applyBorder="1" applyAlignment="1">
      <alignment horizontal="general" vertical="top" textRotation="0" wrapText="false" shrinkToFit="false"/>
    </xf>
    <xf xfId="0" fontId="6" numFmtId="164" fillId="3" borderId="10" applyFont="1" applyNumberFormat="1" applyFill="1" applyBorder="1" applyAlignment="1">
      <alignment horizontal="general" vertical="top" textRotation="0" wrapText="false" shrinkToFit="false"/>
    </xf>
    <xf xfId="0" fontId="6" numFmtId="164" fillId="3" borderId="11" applyFont="1" applyNumberFormat="1" applyFill="1" applyBorder="1" applyAlignment="1">
      <alignment horizontal="general" vertical="top" textRotation="0" wrapText="false" shrinkToFit="false"/>
    </xf>
    <xf xfId="0" fontId="8" numFmtId="4" fillId="2" borderId="5" applyFont="1" applyNumberFormat="1" applyFill="0" applyBorder="1" applyAlignment="1">
      <alignment horizontal="general" vertical="top" textRotation="0" wrapText="false" shrinkToFit="false"/>
    </xf>
    <xf xfId="0" fontId="6" numFmtId="164" fillId="3" borderId="5" applyFont="1" applyNumberFormat="1" applyFill="1" applyBorder="1" applyAlignment="1">
      <alignment horizontal="general" vertical="top" textRotation="0" wrapText="false" shrinkToFit="false"/>
    </xf>
    <xf xfId="0" fontId="1" numFmtId="0" fillId="2" borderId="0" applyFont="1" applyNumberFormat="0" applyFill="0" applyBorder="0" applyAlignment="1">
      <alignment horizontal="general" vertical="top" textRotation="0" wrapText="false" shrinkToFit="false"/>
    </xf>
    <xf xfId="0" fontId="9" numFmtId="4" fillId="2" borderId="12" applyFont="1" applyNumberFormat="1" applyFill="0" applyBorder="1" applyAlignment="1">
      <alignment horizontal="general" vertical="top" textRotation="0" wrapText="false" shrinkToFit="false"/>
    </xf>
    <xf xfId="0" fontId="10" numFmtId="4" fillId="2" borderId="12" applyFont="1" applyNumberFormat="1" applyFill="0" applyBorder="1" applyAlignment="1">
      <alignment horizontal="general" vertical="top" textRotation="0" wrapText="false" shrinkToFit="false"/>
    </xf>
    <xf xfId="0" fontId="4" numFmtId="0" fillId="3" borderId="13" applyFont="1" applyNumberFormat="0" applyFill="1" applyBorder="1" applyAlignment="1">
      <alignment horizontal="general" vertical="top" textRotation="0" wrapText="false" shrinkToFit="false"/>
    </xf>
    <xf xfId="0" fontId="4" numFmtId="0" fillId="3" borderId="14" applyFont="1" applyNumberFormat="0" applyFill="1" applyBorder="1" applyAlignment="1">
      <alignment horizontal="general" vertical="top" textRotation="0" wrapText="false" shrinkToFit="false"/>
    </xf>
    <xf xfId="0" fontId="1" numFmtId="0" fillId="2" borderId="14" applyFont="1" applyNumberFormat="0" applyFill="0" applyBorder="1" applyAlignment="1">
      <alignment horizontal="general" vertical="top" textRotation="0" wrapText="false" shrinkToFit="false"/>
    </xf>
    <xf xfId="0" fontId="6" numFmtId="0" fillId="3" borderId="15" applyFont="1" applyNumberFormat="0" applyFill="1" applyBorder="1" applyAlignment="1">
      <alignment horizontal="general" vertical="top" textRotation="0" wrapText="false" shrinkToFit="false"/>
    </xf>
    <xf xfId="0" fontId="8" numFmtId="0" fillId="2" borderId="15" applyFont="1" applyNumberFormat="0" applyFill="0" applyBorder="1" applyAlignment="1">
      <alignment horizontal="general" vertical="top" textRotation="0" wrapText="false" shrinkToFit="false"/>
    </xf>
    <xf xfId="0" fontId="9" numFmtId="4" fillId="2" borderId="14" applyFont="1" applyNumberFormat="1" applyFill="0" applyBorder="1" applyAlignment="1">
      <alignment horizontal="general" vertical="top" textRotation="0" wrapText="false" shrinkToFit="false"/>
    </xf>
    <xf xfId="0" fontId="6" numFmtId="164" fillId="3" borderId="16" applyFont="1" applyNumberFormat="1" applyFill="1" applyBorder="1" applyAlignment="1">
      <alignment horizontal="general" vertical="top" textRotation="0" wrapText="false" shrinkToFit="false"/>
    </xf>
    <xf xfId="0" fontId="6" numFmtId="164" fillId="3" borderId="13" applyFont="1" applyNumberFormat="1" applyFill="1" applyBorder="1" applyAlignment="1">
      <alignment horizontal="general" vertical="top" textRotation="0" wrapText="false" shrinkToFit="false"/>
    </xf>
    <xf xfId="0" fontId="6" numFmtId="0" fillId="3" borderId="16" applyFont="1" applyNumberFormat="0" applyFill="1" applyBorder="1" applyAlignment="1">
      <alignment horizontal="general" vertical="top" textRotation="0" wrapText="false" shrinkToFit="false"/>
    </xf>
    <xf xfId="0" fontId="6" numFmtId="9" fillId="3" borderId="16" applyFont="1" applyNumberFormat="1" applyFill="1" applyBorder="1" applyAlignment="1">
      <alignment horizontal="general" vertical="top" textRotation="0" wrapText="false" shrinkToFit="false"/>
    </xf>
    <xf xfId="0" fontId="0" numFmtId="164" fillId="2" borderId="14" applyFont="0" applyNumberFormat="1" applyFill="0" applyBorder="1" applyAlignment="1">
      <alignment horizontal="general" vertical="top" textRotation="0" wrapText="false" shrinkToFit="false"/>
    </xf>
    <xf xfId="0" fontId="5" numFmtId="0" fillId="3" borderId="1" applyFont="1" applyNumberFormat="0" applyFill="1" applyBorder="1" applyAlignment="1">
      <alignment horizontal="general" vertical="top" textRotation="0" wrapText="false" shrinkToFit="false"/>
    </xf>
    <xf xfId="0" fontId="5" numFmtId="0" fillId="2" borderId="0" applyFont="1" applyNumberFormat="0" applyFill="0" applyBorder="0" applyAlignment="1">
      <alignment horizontal="general" vertical="top" textRotation="0" wrapText="false" shrinkToFit="false"/>
    </xf>
    <xf xfId="0" fontId="8" numFmtId="0" fillId="2" borderId="0" applyFont="1" applyNumberFormat="0" applyFill="0" applyBorder="0" applyAlignment="1">
      <alignment horizontal="general" vertical="top" textRotation="0" wrapText="false" shrinkToFit="false"/>
    </xf>
    <xf xfId="0" fontId="4" numFmtId="0" fillId="2" borderId="1" applyFont="1" applyNumberFormat="0" applyFill="0" applyBorder="1" applyAlignment="1">
      <alignment horizontal="left" vertical="center" textRotation="0" wrapText="false" shrinkToFit="false"/>
    </xf>
    <xf xfId="0" fontId="4" numFmtId="0" fillId="3" borderId="0" applyFont="1" applyNumberFormat="0" applyFill="1" applyBorder="0" applyAlignment="1">
      <alignment horizontal="left"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9" numFmtId="4" fillId="2" borderId="4" applyFont="1" applyNumberFormat="1" applyFill="0" applyBorder="1" applyAlignment="1">
      <alignment horizontal="general" vertical="top" textRotation="0" wrapText="false" shrinkToFit="false"/>
    </xf>
    <xf xfId="0" fontId="9" numFmtId="4" fillId="2" borderId="10" applyFont="1" applyNumberFormat="1" applyFill="0" applyBorder="1" applyAlignment="1">
      <alignment horizontal="general" vertical="top" textRotation="0" wrapText="false" shrinkToFit="false"/>
    </xf>
    <xf xfId="0" fontId="7" numFmtId="9" fillId="3" borderId="10" applyFont="1" applyNumberFormat="1" applyFill="1" applyBorder="1" applyAlignment="1">
      <alignment horizontal="general" vertical="top" textRotation="0" wrapText="false" shrinkToFit="false"/>
    </xf>
    <xf xfId="0" fontId="0" numFmtId="164" fillId="3" borderId="10" applyFont="0" applyNumberFormat="1" applyFill="1" applyBorder="1" applyAlignment="1">
      <alignment horizontal="general" vertical="top" textRotation="0" wrapText="false" shrinkToFit="false"/>
    </xf>
    <xf xfId="0" fontId="6" numFmtId="0" fillId="3" borderId="10" applyFont="1" applyNumberFormat="0" applyFill="1" applyBorder="1" applyAlignment="1">
      <alignment horizontal="general" vertical="top" textRotation="0" wrapText="false" shrinkToFit="false"/>
    </xf>
    <xf xfId="0" fontId="1" numFmtId="0" fillId="2" borderId="5" applyFont="1" applyNumberFormat="0" applyFill="0" applyBorder="1" applyAlignment="0">
      <alignment horizontal="general" vertical="bottom" textRotation="0" wrapText="false" shrinkToFit="false"/>
    </xf>
    <xf xfId="0" fontId="4" numFmtId="0" fillId="2" borderId="6" applyFont="1" applyNumberFormat="0" applyFill="0" applyBorder="1" applyAlignment="1">
      <alignment horizontal="general" vertical="center" textRotation="0" wrapText="false" shrinkToFit="false"/>
    </xf>
    <xf xfId="0" fontId="8" numFmtId="0" fillId="2" borderId="8" applyFont="1" applyNumberFormat="0" applyFill="0" applyBorder="1" applyAlignment="1">
      <alignment horizontal="general" vertical="top" textRotation="0" wrapText="false" shrinkToFit="false"/>
    </xf>
    <xf xfId="0" fontId="8" numFmtId="0" fillId="2" borderId="8" applyFont="1" applyNumberFormat="0" applyFill="0" applyBorder="1" applyAlignment="1">
      <alignment horizontal="general" vertical="top" textRotation="0" wrapText="false" shrinkToFit="false"/>
    </xf>
    <xf xfId="0" fontId="0" numFmtId="164" fillId="2" borderId="10" applyFont="0" applyNumberFormat="1" applyFill="0" applyBorder="1" applyAlignment="1">
      <alignment horizontal="general" vertical="top" textRotation="0" wrapText="false" shrinkToFit="false"/>
    </xf>
    <xf xfId="0" fontId="7" numFmtId="0" fillId="3" borderId="0" applyFont="1" applyNumberFormat="0" applyFill="1" applyBorder="0" applyAlignment="0">
      <alignment horizontal="general" vertical="bottom" textRotation="0" wrapText="false" shrinkToFit="false"/>
    </xf>
    <xf xfId="0" fontId="7" numFmtId="0" fillId="3" borderId="0" applyFont="1" applyNumberFormat="0" applyFill="1" applyBorder="0" applyAlignment="1">
      <alignment horizontal="center" vertical="top" textRotation="0" wrapText="false" shrinkToFit="false"/>
    </xf>
    <xf xfId="0" fontId="7" numFmtId="0" fillId="3" borderId="0" applyFont="1" applyNumberFormat="0" applyFill="1" applyBorder="0" applyAlignment="1">
      <alignment horizontal="general"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11" numFmtId="164" fillId="3" borderId="0" applyFont="1" applyNumberFormat="1" applyFill="1" applyBorder="0" applyAlignment="1">
      <alignment horizontal="right" vertical="top"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right"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2" numFmtId="0" fillId="3" borderId="0" applyFont="1" applyNumberFormat="0" applyFill="1" applyBorder="0" applyAlignment="1">
      <alignment horizontal="center" vertical="top" textRotation="0" wrapText="false" shrinkToFit="false"/>
    </xf>
    <xf xfId="0" fontId="12" numFmtId="0" fillId="3" borderId="0" applyFont="1" applyNumberFormat="0"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12" numFmtId="0" fillId="3" borderId="0" applyFont="1" applyNumberFormat="0" applyFill="1" applyBorder="0" applyAlignment="0">
      <alignment horizontal="general" vertical="bottom" textRotation="0" wrapText="false" shrinkToFit="false"/>
    </xf>
    <xf xfId="0" fontId="6" numFmtId="164" fillId="3" borderId="0" applyFont="1" applyNumberFormat="1" applyFill="1" applyBorder="0" applyAlignment="1">
      <alignment horizontal="general" vertical="top" textRotation="0" wrapText="false" shrinkToFit="false"/>
    </xf>
    <xf xfId="0" fontId="0" numFmtId="164" fillId="3" borderId="0" applyFont="0" applyNumberFormat="1" applyFill="1" applyBorder="0" applyAlignment="1">
      <alignment horizontal="general" vertical="top"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center" vertical="top" textRotation="0" wrapText="false" shrinkToFit="false"/>
    </xf>
    <xf xfId="0" fontId="4" numFmtId="164" fillId="3" borderId="0" applyFont="1" applyNumberFormat="1" applyFill="1" applyBorder="0" applyAlignment="1">
      <alignment horizontal="general" vertical="top" textRotation="0" wrapText="false" shrinkToFit="false"/>
    </xf>
    <xf xfId="0" fontId="5" numFmtId="0" fillId="3" borderId="0" applyFont="1" applyNumberFormat="0" applyFill="1" applyBorder="0" applyAlignment="1">
      <alignment horizontal="center" vertical="bottom" textRotation="0" wrapText="false" shrinkToFit="false"/>
    </xf>
    <xf xfId="0" fontId="6" numFmtId="0" fillId="3" borderId="4" applyFont="1" applyNumberFormat="0" applyFill="1" applyBorder="1" applyAlignment="1">
      <alignment horizontal="general" vertical="top" textRotation="0" wrapText="true" shrinkToFit="false"/>
    </xf>
    <xf xfId="0" fontId="6" numFmtId="0" fillId="3" borderId="7" applyFont="1" applyNumberFormat="0" applyFill="1" applyBorder="1" applyAlignment="1">
      <alignment horizontal="general" vertical="top" textRotation="0" wrapText="true" shrinkToFit="false"/>
    </xf>
    <xf xfId="0" fontId="13" numFmtId="0" fillId="3" borderId="10" applyFont="1" applyNumberFormat="0" applyFill="1" applyBorder="1" applyAlignment="1">
      <alignment horizontal="center" vertical="center" textRotation="0" wrapText="true" shrinkToFit="false"/>
    </xf>
    <xf xfId="0" fontId="1" numFmtId="164" fillId="3" borderId="7" applyFont="1" applyNumberFormat="1" applyFill="1" applyBorder="1" applyAlignment="1">
      <alignment horizontal="center" vertical="center" textRotation="0" wrapText="tru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lignment horizontal="right"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14" numFmtId="0" fillId="2" borderId="10" applyFont="1" applyNumberFormat="0" applyFill="0" applyBorder="1" applyAlignment="1" applyProtection="true">
      <alignment horizontal="center" vertical="center" textRotation="0" wrapText="false" shrinkToFit="false"/>
      <protection locked="false"/>
    </xf>
    <xf xfId="0" fontId="15" numFmtId="0" fillId="2" borderId="10" applyFont="1" applyNumberFormat="0" applyFill="0" applyBorder="1" applyAlignment="1" applyProtection="true">
      <alignment horizontal="center" vertical="center" textRotation="0" wrapText="false" shrinkToFit="false"/>
      <protection locked="false"/>
    </xf>
    <xf xfId="0" fontId="0" quotePrefix="1" numFmtId="0" fillId="2" borderId="10" applyFont="0" applyNumberFormat="0" applyFill="0" applyBorder="1" applyAlignment="1">
      <alignment horizontal="left" vertical="bottom" textRotation="0" wrapText="false" shrinkToFit="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165" fillId="2" borderId="10" applyFont="0" applyNumberFormat="1"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164" fillId="2" borderId="10" applyFont="0" applyNumberFormat="1"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 applyFont="1" applyNumberFormat="0" applyFill="0" applyBorder="1" applyAlignment="0" applyProtection="true">
      <alignment horizontal="general" vertical="bottom"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5" numFmtId="0" fillId="2" borderId="10" applyFont="1" applyNumberFormat="0"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0">
      <alignment horizontal="general" vertical="bottom" textRotation="0" wrapText="false" shrinkToFit="false"/>
    </xf>
    <xf xfId="0" fontId="15" numFmtId="0" fillId="2" borderId="3" applyFont="1" applyNumberFormat="0" applyFill="0" applyBorder="1" applyAlignment="0">
      <alignment horizontal="general" vertical="bottom" textRotation="0" wrapText="false" shrinkToFit="false"/>
    </xf>
    <xf xfId="0" fontId="0" numFmtId="164" fillId="2" borderId="10" applyFont="0" applyNumberFormat="1" applyFill="0" applyBorder="1" applyAlignment="0">
      <alignment horizontal="general" vertical="bottom" textRotation="0" wrapText="false" shrinkToFit="false"/>
    </xf>
    <xf xfId="0" fontId="0" numFmtId="0" fillId="2" borderId="10" applyFont="0" applyNumberFormat="0" applyFill="0" applyBorder="1" applyAlignment="1">
      <alignment horizontal="center" vertical="bottom" textRotation="0" wrapText="false" shrinkToFit="false"/>
    </xf>
    <xf xfId="0" fontId="0" numFmtId="164" fillId="2" borderId="0" applyFont="0" applyNumberFormat="1"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0" applyProtection="true">
      <alignment horizontal="general" vertical="bottom" textRotation="0" wrapText="fals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17"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1" applyProtection="true">
      <alignment horizontal="center"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8" numFmtId="0" fillId="2" borderId="0" applyFont="1" applyNumberFormat="0" applyFill="0" applyBorder="0" applyAlignment="0" applyProtection="true">
      <alignment horizontal="general" vertical="bottom" textRotation="0" wrapText="false" shrinkToFit="false"/>
      <protection locked="false"/>
    </xf>
    <xf xfId="0" fontId="14" numFmtId="0" fillId="2" borderId="0" applyFont="1" applyNumberFormat="0" applyFill="0" applyBorder="0" applyAlignment="1" applyProtection="true">
      <alignment horizontal="general" vertical="top" textRotation="0" wrapText="false" shrinkToFit="false"/>
      <protection locked="false"/>
    </xf>
    <xf xfId="0" fontId="5" numFmtId="0" fillId="2" borderId="0" applyFont="1" applyNumberFormat="0" applyFill="0" applyBorder="0" applyAlignment="1">
      <alignment horizontal="left" vertical="top" textRotation="0" wrapText="true" shrinkToFit="false"/>
    </xf>
    <xf xfId="0" fontId="5" numFmtId="0" fillId="2" borderId="2" applyFont="1" applyNumberFormat="0" applyFill="0" applyBorder="1" applyAlignment="1">
      <alignment horizontal="left" vertical="top" textRotation="0" wrapText="true" shrinkToFit="false"/>
    </xf>
    <xf xfId="0" fontId="5" numFmtId="164" fillId="3" borderId="0" applyFont="1" applyNumberFormat="1" applyFill="1" applyBorder="0" applyAlignment="1">
      <alignment horizontal="center" vertical="top" textRotation="0" wrapText="false" shrinkToFit="false"/>
    </xf>
    <xf xfId="0" fontId="12" numFmtId="0" fillId="3" borderId="0" applyFont="1" applyNumberFormat="0" applyFill="1" applyBorder="0"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5" numFmtId="0" fillId="2" borderId="0" applyFont="1" applyNumberFormat="0" applyFill="0" applyBorder="0" applyAlignment="1">
      <alignment horizontal="left" vertical="bottom" textRotation="0" wrapText="true" shrinkToFit="false"/>
    </xf>
    <xf xfId="0" fontId="5" numFmtId="0" fillId="2" borderId="2" applyFont="1" applyNumberFormat="0" applyFill="0" applyBorder="1" applyAlignment="1">
      <alignment horizontal="left" vertical="bottom" textRotation="0" wrapText="true" shrinkToFit="false"/>
    </xf>
    <xf xfId="0" fontId="12" numFmtId="164" fillId="3" borderId="12" applyFont="1" applyNumberFormat="1" applyFill="1" applyBorder="1" applyAlignment="1">
      <alignment horizontal="center" vertical="center" textRotation="0" wrapText="true" shrinkToFit="true"/>
    </xf>
    <xf xfId="0" fontId="12" numFmtId="164" fillId="3" borderId="7" applyFont="1" applyNumberFormat="1" applyFill="1" applyBorder="1" applyAlignment="1">
      <alignment horizontal="center" vertical="center" textRotation="0" wrapText="true" shrinkToFit="true"/>
    </xf>
    <xf xfId="0" fontId="12" numFmtId="0" fillId="3" borderId="12" applyFont="1" applyNumberFormat="0" applyFill="1" applyBorder="1" applyAlignment="1">
      <alignment horizontal="center" vertical="center" textRotation="0" wrapText="true" shrinkToFit="false"/>
    </xf>
    <xf xfId="0" fontId="12" numFmtId="0" fillId="3" borderId="7" applyFont="1" applyNumberFormat="0" applyFill="1" applyBorder="1" applyAlignment="1">
      <alignment horizontal="center" vertical="center" textRotation="0" wrapText="true" shrinkToFit="false"/>
    </xf>
    <xf xfId="0" fontId="12" numFmtId="0" fillId="3" borderId="11" applyFont="1" applyNumberFormat="0" applyFill="1" applyBorder="1" applyAlignment="1">
      <alignment horizontal="center" vertical="center" textRotation="0" wrapText="false" shrinkToFit="false"/>
    </xf>
    <xf xfId="0" fontId="12" numFmtId="0" fillId="3" borderId="9" applyFont="1" applyNumberFormat="0" applyFill="1" applyBorder="1" applyAlignment="1">
      <alignment horizontal="center" vertical="center" textRotation="0" wrapText="false" shrinkToFit="false"/>
    </xf>
    <xf xfId="0" fontId="11" numFmtId="164" fillId="3" borderId="17" applyFont="1" applyNumberFormat="1" applyFill="1" applyBorder="1" applyAlignment="1">
      <alignment horizontal="center" vertical="top" textRotation="0" wrapText="true" shrinkToFit="false"/>
    </xf>
    <xf xfId="0" fontId="11" numFmtId="164" fillId="3" borderId="5" applyFont="1" applyNumberFormat="1" applyFill="1" applyBorder="1" applyAlignment="1">
      <alignment horizontal="center" vertical="top" textRotation="0" wrapText="true" shrinkToFit="false"/>
    </xf>
    <xf xfId="0" fontId="11" numFmtId="164" fillId="3" borderId="12" applyFont="1" applyNumberFormat="1" applyFill="1" applyBorder="1" applyAlignment="1">
      <alignment horizontal="center" vertical="top" textRotation="0" wrapText="true" shrinkToFit="false"/>
    </xf>
    <xf xfId="0" fontId="11" numFmtId="164" fillId="3" borderId="7" applyFont="1" applyNumberFormat="1" applyFill="1" applyBorder="1" applyAlignment="1">
      <alignment horizontal="center" vertical="top" textRotation="0" wrapText="true" shrinkToFit="false"/>
    </xf>
    <xf xfId="0" fontId="11" numFmtId="164" fillId="3" borderId="18" applyFont="1" applyNumberFormat="1" applyFill="1" applyBorder="1" applyAlignment="1">
      <alignment horizontal="center" vertical="top" textRotation="0" wrapText="true" shrinkToFit="false"/>
    </xf>
    <xf xfId="0" fontId="11" numFmtId="164" fillId="3" borderId="6" applyFont="1" applyNumberFormat="1" applyFill="1" applyBorder="1" applyAlignment="1">
      <alignment horizontal="center" vertical="top" textRotation="0" wrapText="true" shrinkToFit="false"/>
    </xf>
    <xf xfId="0" fontId="11" numFmtId="0" fillId="2" borderId="17" applyFont="1" applyNumberFormat="0" applyFill="0" applyBorder="1" applyAlignment="1">
      <alignment horizontal="center" vertical="center" textRotation="0" wrapText="true" shrinkToFit="false"/>
    </xf>
    <xf xfId="0" fontId="11" numFmtId="0" fillId="2" borderId="1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center" textRotation="0" wrapText="true" shrinkToFit="false"/>
    </xf>
    <xf xfId="0" fontId="11" numFmtId="0" fillId="2" borderId="5"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1" numFmtId="0" fillId="2" borderId="8" applyFont="1" applyNumberFormat="0" applyFill="0" applyBorder="1" applyAlignment="1">
      <alignment horizontal="center" vertical="center" textRotation="0" wrapText="true" shrinkToFit="false"/>
    </xf>
    <xf xfId="0" fontId="11" numFmtId="0" fillId="2" borderId="3" applyFont="1" applyNumberFormat="0" applyFill="0" applyBorder="1" applyAlignment="1">
      <alignment horizontal="center" vertical="top" textRotation="0" wrapText="true" shrinkToFit="false"/>
    </xf>
    <xf xfId="0" fontId="11" numFmtId="0" fillId="2" borderId="8" applyFont="1" applyNumberFormat="0" applyFill="0" applyBorder="1" applyAlignment="1">
      <alignment horizontal="center" vertical="top" textRotation="0" wrapText="true" shrinkToFit="false"/>
    </xf>
    <xf xfId="0" fontId="12" numFmtId="164" fillId="3" borderId="12" applyFont="1" applyNumberFormat="1" applyFill="1" applyBorder="1" applyAlignment="1">
      <alignment horizontal="center" vertical="top" textRotation="0" wrapText="true" shrinkToFit="false"/>
    </xf>
    <xf xfId="0" fontId="12" numFmtId="164" fillId="3" borderId="7" applyFont="1" applyNumberFormat="1" applyFill="1" applyBorder="1" applyAlignment="1">
      <alignment horizontal="center" vertical="top" textRotation="0" wrapText="true" shrinkToFit="false"/>
    </xf>
    <xf xfId="0" fontId="0" numFmtId="0" fillId="2" borderId="0" applyFont="0" applyNumberFormat="0" applyFill="0" applyBorder="0" applyAlignment="1" applyProtection="true">
      <alignment horizontal="left" vertical="center" textRotation="0" wrapText="true" shrinkToFit="false"/>
      <protection locked="false"/>
    </xf>
    <xf xfId="0" fontId="17" numFmtId="0" fillId="2" borderId="0" applyFont="1"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10" applyFont="0" applyNumberFormat="0" applyFill="0" applyBorder="1" applyAlignment="1" applyProtection="true">
      <alignment horizontal="center" vertical="center" textRotation="0" wrapText="true" shrinkToFit="false"/>
      <protection locked="false"/>
    </xf>
    <xf xfId="0" fontId="0" numFmtId="0" fillId="2" borderId="10" applyFont="0" applyNumberFormat="0" applyFill="0" applyBorder="1" applyAlignment="1" applyProtection="true">
      <alignment horizontal="center" vertical="center" textRotation="0" wrapText="false" shrinkToFit="false"/>
      <protection locked="false"/>
    </xf>
    <xf xfId="0" fontId="16" numFmtId="0" fillId="2" borderId="10" applyFont="1" applyNumberFormat="0" applyFill="0" applyBorder="1" applyAlignment="1">
      <alignment horizontal="center" vertical="center" textRotation="0" wrapText="false" shrinkToFit="false"/>
    </xf>
    <xf xfId="0" fontId="14" numFmtId="0" fillId="2" borderId="0" applyFont="1" applyNumberFormat="0" applyFill="0" applyBorder="0" applyAlignment="1" applyProtection="true">
      <alignment horizontal="left" vertical="top" textRotation="0" wrapText="true" shrinkToFit="false"/>
      <protection locked="false"/>
    </xf>
    <xf xfId="0" fontId="18"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center" vertical="bottom" textRotation="0" wrapText="false" shrinkToFit="false"/>
    </xf>
    <xf xfId="0" fontId="19" numFmtId="0" fillId="2" borderId="0" applyFont="1" applyNumberFormat="0" applyFill="0" applyBorder="0" applyAlignment="1">
      <alignment horizontal="left"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20" numFmtId="164" fillId="2" borderId="0" applyFont="1" applyNumberFormat="1" applyFill="0" applyBorder="0" applyAlignment="0">
      <alignment horizontal="general" vertical="bottom" textRotation="0" wrapText="false" shrinkToFit="false"/>
    </xf>
    <xf xfId="0" fontId="21" numFmtId="164" fillId="2" borderId="0" applyFont="1" applyNumberFormat="1" applyFill="0" applyBorder="0" applyAlignment="0">
      <alignment horizontal="general" vertical="bottom" textRotation="0" wrapText="false" shrinkToFit="false"/>
    </xf>
    <xf xfId="0" fontId="0" numFmtId="164" fillId="2" borderId="19" applyFont="0" applyNumberFormat="1" applyFill="0" applyBorder="1" applyAlignment="0">
      <alignment horizontal="general" vertical="bottom" textRotation="0" wrapText="false" shrinkToFit="false"/>
    </xf>
    <xf xfId="0" fontId="1" numFmtId="164" fillId="2" borderId="20" applyFont="1" applyNumberFormat="1" applyFill="0" applyBorder="1" applyAlignment="0">
      <alignment horizontal="general" vertical="bottom" textRotation="0" wrapText="false" shrinkToFit="false"/>
    </xf>
    <xf xfId="0" fontId="1" numFmtId="0" fillId="2" borderId="0" applyFont="1" applyNumberFormat="0" applyFill="0" applyBorder="0" applyAlignment="1">
      <alignment horizontal="left" vertical="bottom" textRotation="0" wrapText="true" shrinkToFit="false"/>
    </xf>
    <xf xfId="0" fontId="17" numFmtId="0" fillId="2" borderId="0" applyFont="1" applyNumberFormat="0" applyFill="0" applyBorder="0" applyAlignment="0">
      <alignment horizontal="general" vertical="bottom" textRotation="0" wrapText="false" shrinkToFit="false"/>
    </xf>
    <xf xfId="0" fontId="14"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1" applyFont="1" applyNumberFormat="0" applyFill="0" applyBorder="1" applyAlignment="1">
      <alignment horizontal="center" vertical="bottom" textRotation="0" wrapText="false" shrinkToFit="false"/>
    </xf>
    <xf xfId="0" fontId="22" numFmtId="0" fillId="2" borderId="2" applyFont="1" applyNumberFormat="0" applyFill="0" applyBorder="1" applyAlignment="0">
      <alignment horizontal="general" vertical="bottom" textRotation="0" wrapText="false" shrinkToFit="false"/>
    </xf>
    <xf xfId="0" fontId="22" numFmtId="0" fillId="2" borderId="1" applyFont="1" applyNumberFormat="0"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164" fillId="2" borderId="2" applyFont="1" applyNumberFormat="1" applyFill="0" applyBorder="1"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0">
      <alignment horizontal="general" vertical="bottom" textRotation="0" wrapText="false" shrinkToFit="false"/>
    </xf>
    <xf xfId="0" fontId="22" numFmtId="0" fillId="2" borderId="0" applyFont="1" applyNumberFormat="0" applyFill="0" applyBorder="0" applyAlignment="1">
      <alignment horizontal="center" vertical="bottom" textRotation="0" wrapText="false" shrinkToFit="false"/>
    </xf>
    <xf xfId="0" fontId="22" numFmtId="0" fillId="2" borderId="0" applyFont="1" applyNumberFormat="0" applyFill="0" applyBorder="0" applyAlignment="1">
      <alignment horizontal="left"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1">
      <alignment horizontal="center" vertical="center" textRotation="0" wrapText="false" shrinkToFit="false"/>
    </xf>
    <xf xfId="0" fontId="22" numFmtId="164" fillId="2" borderId="10" applyFont="1" applyNumberFormat="1" applyFill="0" applyBorder="1" applyAlignment="1">
      <alignment horizontal="center" vertical="center" textRotation="0" wrapText="true" shrinkToFit="false"/>
    </xf>
    <xf xfId="0" fontId="22" numFmtId="0" fillId="2" borderId="10" applyFont="1" applyNumberFormat="0" applyFill="0" applyBorder="1" applyAlignment="1">
      <alignment horizontal="center" vertical="center" textRotation="0" wrapText="true" shrinkToFit="false"/>
    </xf>
    <xf xfId="0" fontId="22" numFmtId="0" fillId="2" borderId="0" applyFont="1" applyNumberFormat="0" applyFill="0" applyBorder="0" applyAlignment="1">
      <alignment horizontal="center" vertical="center" textRotation="0" wrapText="true" shrinkToFit="false"/>
    </xf>
    <xf xfId="0" fontId="22" numFmtId="0" fillId="2" borderId="1" applyFont="1" applyNumberFormat="0" applyFill="0" applyBorder="1" applyAlignment="1">
      <alignment horizontal="center" vertical="center" textRotation="0" wrapText="true" shrinkToFit="false"/>
    </xf>
    <xf xfId="0" fontId="22"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0" fillId="2" borderId="10" applyFont="1" applyNumberFormat="0" applyFill="0" applyBorder="1" applyAlignment="1">
      <alignment horizontal="center" vertical="bottom" textRotation="0" wrapText="false" shrinkToFit="false"/>
    </xf>
    <xf xfId="0" fontId="18" numFmtId="0" fillId="2" borderId="10" applyFont="1" applyNumberFormat="0" applyFill="0" applyBorder="1" applyAlignment="1">
      <alignment horizontal="general" vertical="center" textRotation="0" wrapText="true" shrinkToFit="false"/>
    </xf>
    <xf xfId="0" fontId="18" numFmtId="0" fillId="2" borderId="10" applyFont="1" applyNumberFormat="0" applyFill="0" applyBorder="1" applyAlignment="1">
      <alignment horizontal="center" vertical="center" textRotation="0" wrapText="true" shrinkToFit="false"/>
    </xf>
    <xf xfId="0" fontId="18" numFmtId="164" fillId="2" borderId="0" applyFont="1" applyNumberFormat="1" applyFill="0" applyBorder="0" applyAlignment="0">
      <alignment horizontal="general" vertical="bottom" textRotation="0" wrapText="false" shrinkToFit="false"/>
    </xf>
    <xf xfId="0" fontId="23" numFmtId="164" fillId="2" borderId="2" applyFont="1" applyNumberFormat="1" applyFill="0" applyBorder="1" applyAlignment="0">
      <alignment horizontal="general" vertical="bottom" textRotation="0" wrapText="false" shrinkToFit="false"/>
    </xf>
    <xf xfId="0" fontId="23" numFmtId="164" fillId="2" borderId="1" applyFont="1" applyNumberFormat="1" applyFill="0" applyBorder="1"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10" applyFont="1" applyNumberFormat="0" applyFill="0" applyBorder="1" applyAlignment="1">
      <alignment horizontal="left" vertical="center" textRotation="0" wrapText="true" shrinkToFit="false"/>
    </xf>
    <xf xfId="0" fontId="18" numFmtId="164" fillId="2" borderId="10" applyFont="1" applyNumberFormat="1" applyFill="0" applyBorder="1" applyAlignment="0">
      <alignment horizontal="general" vertical="bottom" textRotation="0" wrapText="false" shrinkToFit="false"/>
    </xf>
    <xf xfId="0" fontId="18" numFmtId="0" fillId="2" borderId="10" applyFont="1" applyNumberFormat="0" applyFill="0" applyBorder="1" applyAlignment="0">
      <alignment horizontal="general" vertical="bottom" textRotation="0" wrapText="false" shrinkToFit="false"/>
    </xf>
    <xf xfId="0" fontId="18" numFmtId="164" fillId="2" borderId="10" applyFont="1" applyNumberFormat="1" applyFill="0" applyBorder="1" applyAlignment="0">
      <alignment horizontal="general" vertical="bottom" textRotation="0" wrapText="false" shrinkToFit="false"/>
    </xf>
    <xf xfId="0" fontId="18" numFmtId="164" fillId="2" borderId="0" applyFont="1" applyNumberFormat="1" applyFill="0" applyBorder="0" applyAlignment="0">
      <alignment horizontal="general" vertical="bottom" textRotation="0" wrapText="false" shrinkToFit="false"/>
    </xf>
    <xf xfId="0" fontId="18" numFmtId="164" fillId="2" borderId="1" applyFont="1" applyNumberFormat="1" applyFill="0" applyBorder="1" applyAlignment="0">
      <alignment horizontal="general" vertical="bottom" textRotation="0" wrapText="false" shrinkToFit="false"/>
    </xf>
    <xf xfId="0" fontId="18" numFmtId="0" fillId="2" borderId="2" applyFont="1" applyNumberFormat="0" applyFill="0" applyBorder="1" applyAlignment="0">
      <alignment horizontal="general" vertical="bottom" textRotation="0" wrapText="false" shrinkToFit="false"/>
    </xf>
    <xf xfId="0" fontId="18" numFmtId="0" fillId="2" borderId="1" applyFont="1" applyNumberFormat="0" applyFill="0" applyBorder="1" applyAlignment="1">
      <alignment horizontal="center" vertical="bottom" textRotation="0" wrapText="false" shrinkToFit="false"/>
    </xf>
    <xf xfId="0" fontId="18" numFmtId="0" fillId="2" borderId="1" applyFont="1" applyNumberFormat="0"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22" numFmtId="0" fillId="2" borderId="10" applyFont="1" applyNumberFormat="0"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10" applyFont="1" applyNumberFormat="1" applyFill="0" applyBorder="1"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22" numFmtId="164" fillId="2" borderId="1" applyFont="1" applyNumberFormat="1" applyFill="0" applyBorder="1" applyAlignment="0">
      <alignment horizontal="general" vertical="bottom" textRotation="0" wrapText="false" shrinkToFit="false"/>
    </xf>
    <xf xfId="0" fontId="18" numFmtId="0" fillId="2" borderId="0" applyFont="1" applyNumberFormat="0" applyFill="0" applyBorder="0" applyAlignment="0">
      <alignment horizontal="general" vertical="bottom" textRotation="0" wrapText="false" shrinkToFit="false"/>
    </xf>
    <xf xfId="0" fontId="18" numFmtId="0" fillId="2" borderId="10" applyFont="1" applyNumberFormat="0" applyFill="0" applyBorder="1" applyAlignment="1">
      <alignment horizontal="left" vertical="top" textRotation="0" wrapText="false" shrinkToFit="false"/>
    </xf>
    <xf xfId="0" fontId="23" numFmtId="164" fillId="2" borderId="1" applyFont="1" applyNumberFormat="1" applyFill="0" applyBorder="1" applyAlignment="1">
      <alignment horizontal="center" vertical="bottom" textRotation="0" wrapText="false" shrinkToFit="false"/>
    </xf>
    <xf xfId="0" fontId="23" numFmtId="164" fillId="2" borderId="2" applyFont="1" applyNumberFormat="1" applyFill="0" applyBorder="1" applyAlignment="1">
      <alignment horizontal="center" vertical="center" textRotation="0" wrapText="false" shrinkToFit="false"/>
    </xf>
    <xf xfId="0" fontId="23" numFmtId="164" fillId="2" borderId="1" applyFont="1" applyNumberFormat="1" applyFill="0" applyBorder="1" applyAlignment="1">
      <alignment horizontal="center" vertical="center" textRotation="0" wrapText="false" shrinkToFit="false"/>
    </xf>
    <xf xfId="0" fontId="24" numFmtId="164" fillId="2" borderId="2" applyFont="1" applyNumberFormat="1" applyFill="0" applyBorder="1" applyAlignment="1">
      <alignment horizontal="center" vertical="center" textRotation="0" wrapText="false" shrinkToFit="false"/>
    </xf>
    <xf xfId="0" fontId="24" numFmtId="164" fillId="2" borderId="1" applyFont="1" applyNumberFormat="1" applyFill="0" applyBorder="1" applyAlignment="1">
      <alignment horizontal="center" vertical="center"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5" numFmtId="164" fillId="2" borderId="2" applyFont="1" applyNumberFormat="1" applyFill="0" applyBorder="1" applyAlignment="0">
      <alignment horizontal="general" vertical="bottom" textRotation="0" wrapText="false" shrinkToFit="false"/>
    </xf>
    <xf xfId="0" fontId="25" numFmtId="164" fillId="2" borderId="1" applyFont="1" applyNumberFormat="1" applyFill="0" applyBorder="1" applyAlignment="0">
      <alignment horizontal="general" vertical="bottom" textRotation="0" wrapText="false" shrinkToFit="false"/>
    </xf>
    <xf xfId="0" fontId="26" numFmtId="164" fillId="2" borderId="2" applyFont="1" applyNumberFormat="1" applyFill="0" applyBorder="1" applyAlignment="1">
      <alignment horizontal="center" vertical="center" textRotation="0" wrapText="false" shrinkToFit="false"/>
    </xf>
    <xf xfId="0" fontId="26" numFmtId="164" fillId="2" borderId="1"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bottom" textRotation="0" wrapText="false" shrinkToFit="false"/>
    </xf>
    <xf xfId="0" fontId="18" numFmtId="164" fillId="2" borderId="2" applyFont="1" applyNumberFormat="1" applyFill="0" applyBorder="1" applyAlignment="1">
      <alignment horizontal="center" vertical="center" textRotation="0" wrapText="false" shrinkToFit="false"/>
    </xf>
    <xf xfId="0" fontId="18" numFmtId="164" fillId="2" borderId="1" applyFont="1" applyNumberFormat="1" applyFill="0" applyBorder="1" applyAlignment="1">
      <alignment horizontal="center" vertical="center" textRotation="0" wrapText="false" shrinkToFit="false"/>
    </xf>
    <xf xfId="0" fontId="18" quotePrefix="1" numFmtId="164" fillId="2" borderId="1" applyFont="1" applyNumberFormat="1" applyFill="0" applyBorder="1" applyAlignment="1">
      <alignment horizontal="center" vertical="bottom" textRotation="0" wrapText="false" shrinkToFit="false"/>
    </xf>
    <xf xfId="0" fontId="14" numFmtId="164" fillId="2" borderId="2" applyFont="1" applyNumberFormat="1" applyFill="0" applyBorder="1" applyAlignment="1">
      <alignment horizontal="center" vertical="center" textRotation="0" wrapText="false" shrinkToFit="false"/>
    </xf>
    <xf xfId="0" fontId="14" numFmtId="164" fillId="2" borderId="1" applyFont="1" applyNumberFormat="1" applyFill="0" applyBorder="1" applyAlignment="1">
      <alignment horizontal="center"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14" numFmtId="164" fillId="2" borderId="2" applyFont="1" applyNumberFormat="1" applyFill="0" applyBorder="1" applyAlignment="1">
      <alignment horizontal="general" vertical="center" textRotation="0" wrapText="false" shrinkToFit="false"/>
    </xf>
    <xf xfId="0" fontId="27" numFmtId="164" fillId="2" borderId="2" applyFont="1" applyNumberFormat="1" applyFill="0" applyBorder="1" applyAlignment="1">
      <alignment horizontal="center" vertical="center" textRotation="0" wrapText="false" shrinkToFit="false"/>
    </xf>
    <xf xfId="0" fontId="27" numFmtId="164" fillId="2" borderId="1" applyFont="1" applyNumberFormat="1" applyFill="0" applyBorder="1" applyAlignment="1">
      <alignment horizontal="center" vertical="center" textRotation="0" wrapText="false" shrinkToFit="false"/>
    </xf>
    <xf xfId="0" fontId="18" numFmtId="164" fillId="2" borderId="2" applyFont="1" applyNumberFormat="1" applyFill="0" applyBorder="1" applyAlignment="0">
      <alignment horizontal="general" vertical="bottom" textRotation="0" wrapText="false" shrinkToFit="false"/>
    </xf>
    <xf xfId="0" fontId="14" numFmtId="164" fillId="2" borderId="2" applyFont="1" applyNumberFormat="1" applyFill="0" applyBorder="1" applyAlignment="1">
      <alignment horizontal="center" vertical="center" textRotation="0" wrapText="true" shrinkToFit="false"/>
    </xf>
    <xf xfId="0" fontId="14" numFmtId="164" fillId="2" borderId="1" applyFont="1" applyNumberFormat="1" applyFill="0" applyBorder="1" applyAlignment="1">
      <alignment horizontal="center" vertical="center" textRotation="0" wrapText="true" shrinkToFit="false"/>
    </xf>
    <xf xfId="0" fontId="27" numFmtId="164" fillId="2" borderId="2" applyFont="1" applyNumberFormat="1" applyFill="0" applyBorder="1" applyAlignment="1">
      <alignment horizontal="center" vertical="center" textRotation="0" wrapText="true" shrinkToFit="false"/>
    </xf>
    <xf xfId="0" fontId="27" numFmtId="164" fillId="2" borderId="1" applyFont="1" applyNumberFormat="1" applyFill="0" applyBorder="1" applyAlignment="1">
      <alignment horizontal="center" vertical="center" textRotation="0" wrapText="true" shrinkToFit="false"/>
    </xf>
    <xf xfId="0" fontId="14" numFmtId="164" fillId="2" borderId="2" applyFont="1" applyNumberFormat="1" applyFill="0" applyBorder="1" applyAlignment="0">
      <alignment horizontal="general" vertical="bottom" textRotation="0" wrapText="false" shrinkToFit="false"/>
    </xf>
    <xf xfId="0" fontId="14" numFmtId="164" fillId="2" borderId="1" applyFont="1" applyNumberFormat="1" applyFill="0" applyBorder="1" applyAlignment="0">
      <alignment horizontal="general" vertical="bottom" textRotation="0" wrapText="false" shrinkToFit="false"/>
    </xf>
    <xf xfId="0" fontId="24" numFmtId="164" fillId="2" borderId="2" applyFont="1" applyNumberFormat="1" applyFill="0" applyBorder="1" applyAlignment="1">
      <alignment horizontal="center" vertical="center" textRotation="0" wrapText="true" shrinkToFit="false"/>
    </xf>
    <xf xfId="0" fontId="24" numFmtId="164" fillId="2" borderId="1" applyFont="1" applyNumberFormat="1" applyFill="0" applyBorder="1" applyAlignment="1">
      <alignment horizontal="center" vertical="center" textRotation="0" wrapText="true" shrinkToFit="false"/>
    </xf>
    <xf xfId="0" fontId="22" numFmtId="0" fillId="2" borderId="0" applyFont="1" applyNumberFormat="0" applyFill="0" applyBorder="0" applyAlignment="0">
      <alignment horizontal="general" vertical="bottom" textRotation="0" wrapText="false" shrinkToFit="false"/>
    </xf>
    <xf xfId="0" fontId="22" numFmtId="164" fillId="2" borderId="0" applyFont="1" applyNumberFormat="1" applyFill="0" applyBorder="0" applyAlignment="0">
      <alignment horizontal="general" vertical="bottom" textRotation="0" wrapText="false" shrinkToFit="false"/>
    </xf>
    <xf xfId="0" fontId="18" numFmtId="164" fillId="2" borderId="2" applyFont="1" applyNumberFormat="1" applyFill="0" applyBorder="1" applyAlignment="0">
      <alignment horizontal="general"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18" numFmtId="0" fillId="2" borderId="0" applyFont="1" applyNumberFormat="0" applyFill="0" applyBorder="0" applyAlignment="1">
      <alignment horizontal="center" vertical="bottom" textRotation="0" wrapText="false" shrinkToFit="false"/>
    </xf>
    <xf xfId="0" fontId="3" numFmtId="0" fillId="2" borderId="0" applyFont="1" applyNumberFormat="0" applyFill="0" applyBorder="0" applyAlignment="1">
      <alignment horizontal="general" vertical="center" textRotation="0" wrapText="false" shrinkToFit="false"/>
    </xf>
    <xf xfId="0" fontId="3" numFmtId="0" fillId="2" borderId="0" applyFont="1" applyNumberFormat="0" applyFill="0" applyBorder="0" applyAlignment="1">
      <alignment horizontal="general" vertical="center" textRotation="0" wrapText="true" shrinkToFit="false"/>
    </xf>
    <xf xfId="0" fontId="0" numFmtId="0" fillId="2" borderId="0" applyFont="0" applyNumberFormat="0" applyFill="0" applyBorder="0" applyAlignment="0">
      <alignment horizontal="general" vertical="bottom" textRotation="0" wrapText="false" shrinkToFit="false"/>
    </xf>
    <xf xfId="0" fontId="3" numFmtId="0" fillId="2" borderId="0" applyFont="1" applyNumberFormat="0" applyFill="0" applyBorder="0" applyAlignment="1">
      <alignment horizontal="general" vertical="top" textRotation="0" wrapText="true" shrinkToFit="false"/>
    </xf>
    <xf xfId="0" fontId="1" numFmtId="0" fillId="2" borderId="17" applyFont="1" applyNumberFormat="0" applyFill="0" applyBorder="1" applyAlignment="1">
      <alignment horizontal="center" vertical="bottom" textRotation="0" wrapText="false" shrinkToFit="false"/>
    </xf>
    <xf xfId="0" fontId="1" numFmtId="0" fillId="2" borderId="18"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 numFmtId="0" fillId="2" borderId="2" applyFont="1" applyNumberFormat="0" applyFill="0" applyBorder="1" applyAlignment="1">
      <alignment horizontal="center" vertical="bottom" textRotation="0" wrapText="false" shrinkToFit="false"/>
    </xf>
    <xf xfId="0" fontId="1" numFmtId="0" fillId="2" borderId="1"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2" applyFont="0" applyNumberFormat="0" applyFill="0" applyBorder="1" applyAlignment="0">
      <alignment horizontal="general"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1" numFmtId="0" fillId="2" borderId="10"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1" numFmtId="0" fillId="2" borderId="7" applyFont="1" applyNumberFormat="0" applyFill="0" applyBorder="1" applyAlignment="1">
      <alignment horizontal="center" vertical="center" textRotation="0" wrapText="true" shrinkToFit="false"/>
    </xf>
    <xf xfId="0" fontId="1" numFmtId="0" fillId="2" borderId="10" applyFont="1" applyNumberFormat="0" applyFill="0" applyBorder="1" applyAlignment="1">
      <alignment horizontal="center" vertical="center" textRotation="0" wrapText="true" shrinkToFit="false"/>
    </xf>
    <xf xfId="0" fontId="0" numFmtId="0" fillId="2" borderId="10" applyFont="0"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general" vertical="center" textRotation="0" wrapText="false" shrinkToFit="false"/>
    </xf>
    <xf xfId="0" fontId="0" numFmtId="166" fillId="2" borderId="10" applyFont="0" applyNumberFormat="1" applyFill="0" applyBorder="1" applyAlignment="1">
      <alignment horizontal="general" vertical="center" textRotation="0" wrapText="false" shrinkToFit="false"/>
    </xf>
    <xf xfId="0" fontId="0" numFmtId="15" fillId="2" borderId="10" applyFont="0" applyNumberFormat="1" applyFill="0" applyBorder="1" applyAlignment="1">
      <alignment horizontal="center" vertical="center" textRotation="0" wrapText="false" shrinkToFit="false"/>
    </xf>
    <xf xfId="0" fontId="0" numFmtId="10" fillId="2" borderId="10" applyFont="0" applyNumberFormat="1" applyFill="0" applyBorder="1" applyAlignment="1">
      <alignment horizontal="center" vertical="center" textRotation="0" wrapText="false" shrinkToFit="false"/>
    </xf>
    <xf xfId="0" fontId="0" numFmtId="166" fillId="2" borderId="10" applyFont="0" applyNumberFormat="1" applyFill="0" applyBorder="1" applyAlignment="1">
      <alignment horizontal="center" vertical="center" textRotation="0" wrapText="false" shrinkToFit="false"/>
    </xf>
    <xf xfId="0" fontId="28" numFmtId="166" fillId="2" borderId="0" applyFont="1" applyNumberFormat="1" applyFill="0" applyBorder="0" applyAlignment="1">
      <alignment horizontal="general" vertical="center" textRotation="0" wrapText="false" shrinkToFit="false"/>
    </xf>
    <xf xfId="0" fontId="28" numFmtId="0" fillId="2" borderId="0" applyFont="1" applyNumberFormat="0" applyFill="0" applyBorder="0" applyAlignment="1">
      <alignment horizontal="general" vertical="center" textRotation="0" wrapText="false" shrinkToFit="false"/>
    </xf>
    <xf xfId="0" fontId="0" numFmtId="49" fillId="2" borderId="10" applyFont="0" applyNumberFormat="1" applyFill="0" applyBorder="1" applyAlignment="1">
      <alignment horizontal="center" vertical="center" textRotation="0" wrapText="false" shrinkToFit="false"/>
    </xf>
    <xf xfId="0" fontId="0" quotePrefix="1" numFmtId="15" fillId="2" borderId="10" applyFont="0" applyNumberFormat="1" applyFill="0" applyBorder="1" applyAlignment="1">
      <alignment horizontal="center" vertical="center" textRotation="0" wrapText="false" shrinkToFit="false"/>
    </xf>
    <xf xfId="0" fontId="1" numFmtId="0" fillId="2" borderId="4" applyFont="1" applyNumberFormat="0" applyFill="0" applyBorder="1" applyAlignment="1">
      <alignment horizontal="left" vertical="center" textRotation="0" wrapText="true" shrinkToFit="false"/>
    </xf>
    <xf xfId="0" fontId="0" numFmtId="0" fillId="2" borderId="4" applyFont="0" applyNumberFormat="0" applyFill="0" applyBorder="1" applyAlignment="1">
      <alignment horizontal="general" vertical="center" textRotation="0" wrapText="false" shrinkToFit="false"/>
    </xf>
    <xf xfId="0" fontId="0" numFmtId="166" fillId="2" borderId="1" applyFont="0" applyNumberFormat="1" applyFill="0" applyBorder="1" applyAlignment="1">
      <alignment horizontal="general" vertical="center" textRotation="0" wrapText="false" shrinkToFit="false"/>
    </xf>
    <xf xfId="0" fontId="0" numFmtId="0" fillId="2" borderId="2"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6" fillId="2" borderId="4" applyFont="0" applyNumberFormat="1" applyFill="0" applyBorder="1" applyAlignment="1">
      <alignment horizontal="general" vertical="center" textRotation="0" wrapText="false" shrinkToFit="false"/>
    </xf>
    <xf xfId="0" fontId="0" numFmtId="166" fillId="2" borderId="4"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center" vertical="center" textRotation="0" wrapText="false" shrinkToFit="false"/>
    </xf>
    <xf xfId="0" fontId="0" numFmtId="166" fillId="2" borderId="12" applyFont="0" applyNumberFormat="1" applyFill="0" applyBorder="1" applyAlignment="1">
      <alignment horizontal="general" vertical="center" textRotation="0" wrapText="false" shrinkToFit="false"/>
    </xf>
    <xf xfId="0" fontId="0" numFmtId="15" fillId="2" borderId="12" applyFont="0" applyNumberFormat="1" applyFill="0" applyBorder="1" applyAlignment="1">
      <alignment horizontal="center" vertical="center" textRotation="0" wrapText="false" shrinkToFit="false"/>
    </xf>
    <xf xfId="0" fontId="0" numFmtId="0" fillId="2" borderId="12" applyFont="0" applyNumberFormat="0" applyFill="0" applyBorder="1" applyAlignment="1">
      <alignment horizontal="general" vertical="center" textRotation="0" wrapText="false" shrinkToFit="false"/>
    </xf>
    <xf xfId="0" fontId="0" numFmtId="10" fillId="2" borderId="12" applyFont="0" applyNumberFormat="1" applyFill="0" applyBorder="1" applyAlignment="1">
      <alignment horizontal="center" vertical="center" textRotation="0" wrapText="false" shrinkToFit="false"/>
    </xf>
    <xf xfId="0" fontId="0" numFmtId="166" fillId="2" borderId="12" applyFont="0" applyNumberFormat="1" applyFill="0" applyBorder="1" applyAlignment="1">
      <alignment horizontal="center" vertical="center" textRotation="0" wrapText="false" shrinkToFit="false"/>
    </xf>
    <xf xfId="0" fontId="1" numFmtId="0" fillId="2" borderId="10" applyFont="1" applyNumberFormat="0" applyFill="0" applyBorder="1" applyAlignment="1">
      <alignment horizontal="general" vertical="center" textRotation="0" wrapText="true" shrinkToFit="false"/>
    </xf>
    <xf xfId="0" fontId="0" numFmtId="0" fillId="2" borderId="12" applyFont="0" applyNumberFormat="0" applyFill="0" applyBorder="1" applyAlignment="1">
      <alignment horizontal="left" vertical="center" textRotation="0" wrapText="true" shrinkToFit="false"/>
    </xf>
    <xf xfId="0" fontId="0" numFmtId="0" fillId="2" borderId="10"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10" fillId="2" borderId="12" applyFont="0" applyNumberFormat="1" applyFill="0" applyBorder="1" applyAlignment="1">
      <alignment horizontal="center" vertical="center" textRotation="0" wrapText="false" shrinkToFit="false"/>
    </xf>
    <xf xfId="0" fontId="0" numFmtId="166" fillId="2" borderId="12"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left" vertical="center" textRotation="0" wrapText="true" shrinkToFit="false"/>
    </xf>
    <xf xfId="0" fontId="0" numFmtId="0" fillId="2" borderId="8" applyFont="0" applyNumberFormat="0" applyFill="0" applyBorder="1" applyAlignment="1">
      <alignment horizontal="general" vertical="center" textRotation="0" wrapText="false" shrinkToFit="false"/>
    </xf>
    <xf xfId="0" fontId="0" numFmtId="166" fillId="2" borderId="7" applyFont="0" applyNumberFormat="1" applyFill="0" applyBorder="1" applyAlignment="1">
      <alignment horizontal="general" vertical="center" textRotation="0" wrapText="false" shrinkToFit="false"/>
    </xf>
    <xf xfId="0" fontId="0" numFmtId="0" fillId="2" borderId="7"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10" fillId="2" borderId="7" applyFont="0" applyNumberFormat="1" applyFill="0" applyBorder="1" applyAlignment="1">
      <alignment horizontal="center" vertical="center" textRotation="0" wrapText="false" shrinkToFit="false"/>
    </xf>
    <xf xfId="0" fontId="0" numFmtId="166" fillId="2" borderId="7" applyFont="0" applyNumberFormat="1" applyFill="0" applyBorder="1" applyAlignment="1">
      <alignment horizontal="center" vertical="center" textRotation="0" wrapText="false" shrinkToFit="false"/>
    </xf>
    <xf xfId="0" fontId="0" numFmtId="166" fillId="2" borderId="7" applyFont="0" applyNumberFormat="1" applyFill="0" applyBorder="1" applyAlignment="1">
      <alignment horizontal="center" vertical="center" textRotation="0" wrapText="false" shrinkToFit="false"/>
    </xf>
    <xf xfId="0" fontId="28" numFmtId="0" fillId="2" borderId="10" applyFont="1" applyNumberFormat="0" applyFill="0" applyBorder="1" applyAlignment="1">
      <alignment horizontal="general" vertical="center" textRotation="0" wrapText="false" shrinkToFit="false"/>
    </xf>
    <xf xfId="0" fontId="28" numFmtId="0" fillId="2" borderId="10" applyFont="1" applyNumberFormat="0" applyFill="0" applyBorder="1" applyAlignment="1">
      <alignment horizontal="center" vertical="center" textRotation="0" wrapText="false" shrinkToFit="false"/>
    </xf>
    <xf xfId="0" fontId="1" numFmtId="0" fillId="2" borderId="12" applyFont="1" applyNumberFormat="0" applyFill="0" applyBorder="1" applyAlignment="1">
      <alignment horizontal="general" vertical="center" textRotation="0" wrapText="true" shrinkToFit="false"/>
    </xf>
    <xf xfId="0" fontId="0" numFmtId="0" fillId="2" borderId="12" applyFont="0" applyNumberFormat="0" applyFill="0" applyBorder="1" applyAlignment="1">
      <alignment horizontal="left" vertical="center" textRotation="0" wrapText="true" shrinkToFit="false"/>
    </xf>
    <xf xfId="0" fontId="0" numFmtId="0" fillId="2" borderId="12" applyFont="0" applyNumberFormat="0" applyFill="0" applyBorder="1" applyAlignment="1">
      <alignment horizontal="center" vertical="center" textRotation="0" wrapText="false" shrinkToFit="false"/>
    </xf>
    <xf xfId="0" fontId="0" numFmtId="0" fillId="2" borderId="4" applyFont="0" applyNumberFormat="0" applyFill="0" applyBorder="1" applyAlignment="1">
      <alignment horizontal="left"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7" applyFont="0" applyNumberFormat="0" applyFill="0" applyBorder="1" applyAlignment="1">
      <alignment horizontal="left" vertical="center" textRotation="0" wrapText="true" shrinkToFit="false"/>
    </xf>
    <xf xfId="0" fontId="0" numFmtId="10" fillId="2" borderId="7"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false" shrinkToFit="false"/>
    </xf>
    <xf xfId="0" fontId="0" numFmtId="49" fillId="2" borderId="10" applyFont="0" applyNumberFormat="1" applyFill="0" applyBorder="1" applyAlignment="1">
      <alignment horizontal="center" vertical="center" textRotation="0" wrapText="true" shrinkToFit="false"/>
    </xf>
    <xf xfId="0" fontId="0" numFmtId="166" fillId="2" borderId="10" applyFont="0" applyNumberFormat="1" applyFill="0" applyBorder="1" applyAlignment="1">
      <alignment horizontal="center" vertical="center" textRotation="0" wrapText="true" shrinkToFit="false"/>
    </xf>
    <xf xfId="0" fontId="0" numFmtId="166" fillId="2" borderId="0" applyFont="0"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1" numFmtId="0" fillId="2" borderId="10" applyFont="1" applyNumberFormat="0" applyFill="0" applyBorder="1" applyAlignment="1">
      <alignment horizontal="left" vertical="center" textRotation="0" wrapText="true" shrinkToFit="false"/>
    </xf>
    <xf xfId="0" fontId="1" numFmtId="0" fillId="2" borderId="10" applyFont="1" applyNumberFormat="0" applyFill="0" applyBorder="1" applyAlignment="1">
      <alignment horizontal="left" vertical="center" textRotation="0" wrapText="true" shrinkToFit="false"/>
    </xf>
    <xf xfId="0" fontId="0" quotePrefix="1" numFmtId="49" fillId="2" borderId="10" applyFont="0" applyNumberFormat="1" applyFill="0" applyBorder="1" applyAlignment="1">
      <alignment horizontal="center" vertical="center" textRotation="0" wrapText="true" shrinkToFit="false"/>
    </xf>
    <xf xfId="0" fontId="0" numFmtId="0" fillId="2" borderId="10" applyFont="0" applyNumberFormat="0" applyFill="0" applyBorder="1" applyAlignment="1">
      <alignment horizontal="left" vertical="center" textRotation="0" wrapText="true" shrinkToFit="false"/>
    </xf>
    <xf xfId="0" fontId="0" numFmtId="166" fillId="2" borderId="0" applyFont="0" applyNumberFormat="1" applyFill="0" applyBorder="0" applyAlignment="1">
      <alignment horizontal="general" vertical="center" textRotation="0" wrapText="false" shrinkToFit="false"/>
    </xf>
    <xf xfId="0" fontId="0" numFmtId="0" fillId="2" borderId="10" applyFont="0" applyNumberFormat="0" applyFill="0" applyBorder="1" applyAlignment="1">
      <alignment horizontal="general" vertical="center" textRotation="0" wrapText="true" shrinkToFit="false"/>
    </xf>
    <xf xfId="0" fontId="0" numFmtId="0" fillId="2" borderId="7" applyFont="0" applyNumberFormat="0" applyFill="0" applyBorder="1" applyAlignment="1">
      <alignment horizontal="center" vertical="center" textRotation="0" wrapText="true" shrinkToFit="false"/>
    </xf>
    <xf xfId="0" fontId="0" numFmtId="0" fillId="2" borderId="12" applyFont="0" applyNumberFormat="0" applyFill="0" applyBorder="1" applyAlignment="1">
      <alignment horizontal="general" vertical="center" textRotation="0" wrapText="true" shrinkToFit="false"/>
    </xf>
    <xf xfId="0" fontId="0" quotePrefix="1" numFmtId="17" fillId="2" borderId="10" applyFont="0" applyNumberFormat="1" applyFill="0" applyBorder="1" applyAlignment="1">
      <alignment horizontal="center" vertical="center" textRotation="0" wrapText="false" shrinkToFit="false"/>
    </xf>
    <xf xfId="0" fontId="0" numFmtId="0" fillId="2" borderId="1" applyFont="0" applyNumberFormat="0" applyFill="0" applyBorder="1" applyAlignment="0">
      <alignment horizontal="general" vertical="bottom" textRotation="0" wrapText="false" shrinkToFit="false"/>
    </xf>
    <xf xfId="0" fontId="15" numFmtId="0" fillId="2" borderId="1" applyFont="1" applyNumberFormat="0" applyFill="0" applyBorder="1" applyAlignment="1">
      <alignment horizontal="left" vertical="top" textRotation="0" wrapText="true" shrinkToFit="false"/>
    </xf>
    <xf xfId="0" fontId="15" numFmtId="0" fillId="2" borderId="0" applyFont="1" applyNumberFormat="0" applyFill="0" applyBorder="0" applyAlignment="1">
      <alignment horizontal="left" vertical="top" textRotation="0" wrapText="true" shrinkToFit="false"/>
    </xf>
    <xf xfId="0" fontId="15" numFmtId="0" fillId="2" borderId="2" applyFont="1" applyNumberFormat="0" applyFill="0" applyBorder="1" applyAlignment="1">
      <alignment horizontal="left" vertical="top" textRotation="0" wrapText="true" shrinkToFit="false"/>
    </xf>
    <xf xfId="0" fontId="29" numFmtId="0" fillId="2" borderId="5" applyFont="1" applyNumberFormat="0" applyFill="0" applyBorder="1" applyAlignment="1">
      <alignment horizontal="center" vertical="bottom" textRotation="0" wrapText="false" shrinkToFit="false"/>
    </xf>
    <xf xfId="0" fontId="29" numFmtId="0" fillId="2" borderId="6" applyFont="1" applyNumberFormat="0" applyFill="0" applyBorder="1" applyAlignment="1">
      <alignment horizontal="center" vertical="bottom" textRotation="0" wrapText="false" shrinkToFit="false"/>
    </xf>
    <xf xfId="0" fontId="29" numFmtId="0" fillId="2" borderId="0" applyFont="1" applyNumberFormat="0" applyFill="0" applyBorder="0" applyAlignment="0">
      <alignment horizontal="general" vertical="bottom" textRotation="0" wrapText="false" shrinkToFit="false"/>
    </xf>
    <xf xfId="0" fontId="30" numFmtId="0" fillId="2" borderId="6" applyFont="1" applyNumberFormat="0" applyFill="0" applyBorder="1" applyAlignment="1">
      <alignment horizontal="center" vertical="bottom" textRotation="0" wrapText="false" shrinkToFit="false"/>
    </xf>
    <xf xfId="0" fontId="0" numFmtId="0" fillId="2" borderId="5" applyFont="0" applyNumberFormat="0" applyFill="0" applyBorder="1" applyAlignment="1">
      <alignment horizontal="center"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0" numFmtId="0" fillId="2" borderId="6" applyFont="0" applyNumberFormat="0" applyFill="0" applyBorder="1" applyAlignment="1">
      <alignment horizontal="center" vertical="bottom" textRotation="0" wrapText="false" shrinkToFit="false"/>
    </xf>
    <xf xfId="0" fontId="0" numFmtId="0" fillId="2" borderId="8" applyFont="0"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center" vertical="center" textRotation="0" wrapText="false" shrinkToFit="false"/>
    </xf>
    <xf xfId="0" fontId="31" numFmtId="0" fillId="2" borderId="21" applyFont="1" applyNumberFormat="0" applyFill="0" applyBorder="1" applyAlignment="1">
      <alignment horizontal="general" vertical="center" textRotation="0" wrapText="false" shrinkToFit="false"/>
    </xf>
    <xf xfId="0" fontId="3" numFmtId="0" fillId="2" borderId="0" applyFont="1" applyNumberFormat="0" applyFill="0" applyBorder="0" applyAlignment="1" applyProtection="true">
      <alignment horizontal="general" vertical="center" textRotation="0" wrapText="false" shrinkToFit="false"/>
      <protection locked="false"/>
    </xf>
    <xf xfId="0" fontId="3" numFmtId="0" fillId="2" borderId="0" applyFont="1" applyNumberFormat="0" applyFill="0" applyBorder="0" applyAlignment="1" applyProtection="true">
      <alignment horizontal="general" vertical="center" textRotation="0" wrapText="true" shrinkToFit="false"/>
      <protection locked="false"/>
    </xf>
    <xf xfId="0" fontId="14" numFmtId="0" fillId="2" borderId="21" applyFont="1" applyNumberFormat="0" applyFill="0" applyBorder="1" applyAlignment="1">
      <alignment horizontal="general" vertical="center" textRotation="0" wrapText="false" shrinkToFit="false"/>
    </xf>
    <xf xfId="0" fontId="3" numFmtId="0" fillId="2" borderId="6" applyFont="1" applyNumberFormat="0" applyFill="0" applyBorder="1" applyAlignment="1" applyProtection="true">
      <alignment horizontal="general" vertical="top" textRotation="0" wrapText="true" shrinkToFit="false"/>
      <protection locked="false"/>
    </xf>
    <xf xfId="0" fontId="3"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2" applyFont="1"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0" fillId="2" borderId="2"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32" numFmtId="0" fillId="2" borderId="11" applyFont="1" applyNumberFormat="0" applyFill="0" applyBorder="1" applyAlignment="1">
      <alignment horizontal="left" vertical="bottom" textRotation="0" wrapText="false" shrinkToFit="false"/>
    </xf>
    <xf xfId="0" fontId="32" numFmtId="0" fillId="2" borderId="19" applyFont="1" applyNumberFormat="0" applyFill="0" applyBorder="1" applyAlignment="1">
      <alignment horizontal="left" vertical="bottom" textRotation="0" wrapText="false" shrinkToFit="false"/>
    </xf>
    <xf xfId="0" fontId="0" numFmtId="0" fillId="2" borderId="9" applyFont="0" applyNumberFormat="0" applyFill="0" applyBorder="1" applyAlignment="0">
      <alignment horizontal="general" vertical="bottom" textRotation="0" wrapText="false" shrinkToFit="false"/>
    </xf>
    <xf xfId="0" fontId="1" numFmtId="0" fillId="2" borderId="10" applyFont="1" applyNumberFormat="0" applyFill="0" applyBorder="1" applyAlignment="1">
      <alignment horizontal="center" vertical="bottom" textRotation="0" wrapText="false" shrinkToFit="false"/>
    </xf>
    <xf xfId="0" fontId="1" numFmtId="0" fillId="2" borderId="11" applyFont="1" applyNumberFormat="0" applyFill="0" applyBorder="1" applyAlignment="1">
      <alignment horizontal="center" vertical="bottom" textRotation="0" wrapText="false" shrinkToFit="false"/>
    </xf>
    <xf xfId="0" fontId="1" numFmtId="0" fillId="2" borderId="19" applyFont="1"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center" vertical="bottom" textRotation="0" wrapText="false" shrinkToFit="false"/>
    </xf>
    <xf xfId="0" fontId="0" numFmtId="0" fillId="2" borderId="10" applyFont="0" applyNumberFormat="0" applyFill="0" applyBorder="1" applyAlignment="1" applyProtection="true">
      <alignment horizontal="center" vertical="bottom" textRotation="0" wrapText="false" shrinkToFit="false"/>
      <protection locked="false"/>
    </xf>
    <xf xfId="0" fontId="0" numFmtId="0" fillId="2" borderId="11" applyFont="0" applyNumberFormat="0" applyFill="0" applyBorder="1" applyAlignment="1" applyProtection="true">
      <alignment horizontal="left" vertical="bottom" textRotation="0" wrapText="false" shrinkToFit="false"/>
      <protection locked="false"/>
    </xf>
    <xf xfId="0" fontId="0" numFmtId="0" fillId="2" borderId="19" applyFont="0" applyNumberFormat="0" applyFill="0" applyBorder="1" applyAlignment="1" applyProtection="true">
      <alignment horizontal="left" vertical="bottom" textRotation="0" wrapText="false" shrinkToFit="false"/>
      <protection locked="false"/>
    </xf>
    <xf xfId="0" fontId="0" numFmtId="0" fillId="2" borderId="9" applyFont="0" applyNumberFormat="0" applyFill="0" applyBorder="1" applyAlignment="1" applyProtection="true">
      <alignment horizontal="left" vertical="bottom" textRotation="0" wrapText="false" shrinkToFit="false"/>
      <protection locked="false"/>
    </xf>
    <xf xfId="0" fontId="0" numFmtId="0" fillId="2" borderId="10" applyFont="0" applyNumberFormat="0" applyFill="0" applyBorder="1" applyAlignment="1" applyProtection="true">
      <alignment horizontal="center"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0" applyFont="0" applyNumberFormat="0" applyFill="0" applyBorder="1" applyAlignment="0" applyProtection="true">
      <alignment horizontal="general" vertical="bottom" textRotation="0" wrapText="false" shrinkToFit="false"/>
      <protection locked="false"/>
    </xf>
    <xf xfId="0" fontId="0" numFmtId="0" fillId="2" borderId="11" applyFont="0" applyNumberFormat="0" applyFill="0" applyBorder="1" applyAlignment="1" applyProtection="true">
      <alignment horizontal="left" vertical="bottom" textRotation="0" wrapText="true" shrinkToFit="false"/>
      <protection locked="false"/>
    </xf>
    <xf xfId="0" fontId="0" numFmtId="0" fillId="2" borderId="19" applyFont="0" applyNumberFormat="0" applyFill="0" applyBorder="1" applyAlignment="1" applyProtection="true">
      <alignment horizontal="left" vertical="bottom" textRotation="0" wrapText="true" shrinkToFit="false"/>
      <protection locked="false"/>
    </xf>
    <xf xfId="0" fontId="0" numFmtId="0" fillId="2" borderId="9" applyFont="0" applyNumberFormat="0" applyFill="0" applyBorder="1" applyAlignment="1" applyProtection="true">
      <alignment horizontal="left" vertical="bottom" textRotation="0" wrapText="true" shrinkToFit="false"/>
      <protection locked="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1" applyFont="0" applyNumberFormat="0" applyFill="0" applyBorder="1" applyAlignment="1" applyProtection="true">
      <alignment horizontal="left" vertical="bottom" textRotation="0" wrapText="false" shrinkToFit="false"/>
      <protection locked="false"/>
    </xf>
    <xf xfId="0" fontId="0" numFmtId="0" fillId="2" borderId="1"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5" applyFont="0" applyNumberFormat="0" applyFill="0" applyBorder="1" applyAlignment="1" applyProtection="true">
      <alignment horizontal="center" vertical="bottom" textRotation="0" wrapText="false" shrinkToFit="false"/>
      <protection locked="false"/>
    </xf>
    <xf xfId="0" fontId="0" numFmtId="0" fillId="2" borderId="6" applyFont="0" applyNumberFormat="0" applyFill="0" applyBorder="1" applyAlignment="1" applyProtection="true">
      <alignment horizontal="center" vertical="bottom" textRotation="0" wrapText="false" shrinkToFit="false"/>
      <protection locked="false"/>
    </xf>
    <xf xfId="0" fontId="0" numFmtId="15" fillId="2" borderId="6" applyFont="0" applyNumberFormat="1" applyFill="0" applyBorder="1" applyAlignment="1" applyProtection="true">
      <alignment horizontal="center" vertical="bottom" textRotation="0" wrapText="false" shrinkToFit="false"/>
      <protection locked="false"/>
    </xf>
    <xf xfId="0" fontId="0" numFmtId="0" fillId="2" borderId="8" applyFont="0" applyNumberFormat="0" applyFill="0" applyBorder="1" applyAlignment="1" applyProtection="true">
      <alignment horizontal="center" vertical="bottom" textRotation="0" wrapText="false" shrinkToFit="false"/>
      <protection locked="false"/>
    </xf>
    <xf xfId="0" fontId="0" numFmtId="0" fillId="2" borderId="17" applyFont="0" applyNumberFormat="0" applyFill="0" applyBorder="1" applyAlignment="1" applyProtection="true">
      <alignment horizontal="center" vertical="bottom" textRotation="0" wrapText="false" shrinkToFit="false"/>
      <protection locked="false"/>
    </xf>
    <xf xfId="0" fontId="0" numFmtId="0" fillId="2" borderId="18" applyFont="0" applyNumberFormat="0" applyFill="0" applyBorder="1" applyAlignment="1" applyProtection="true">
      <alignment horizontal="center" vertical="bottom" textRotation="0" wrapText="false" shrinkToFit="false"/>
      <protection locked="false"/>
    </xf>
    <xf xfId="0" fontId="31" numFmtId="0" fillId="2" borderId="1" applyFont="1" applyNumberFormat="0" applyFill="0" applyBorder="1" applyAlignment="0" applyProtection="true">
      <alignment horizontal="general" vertical="bottom" textRotation="0" wrapText="false" shrinkToFit="false"/>
      <protection locked="false"/>
    </xf>
    <xf xfId="0" fontId="31" numFmtId="0" fillId="2" borderId="0" applyFont="1" applyNumberFormat="0" applyFill="0" applyBorder="0" applyAlignment="0" applyProtection="true">
      <alignment horizontal="general" vertical="bottom" textRotation="0" wrapText="false" shrinkToFit="false"/>
      <protection locked="false"/>
    </xf>
    <xf xfId="0" fontId="31" numFmtId="0" fillId="2" borderId="5" applyFont="1" applyNumberFormat="0" applyFill="0" applyBorder="1" applyAlignment="0" applyProtection="true">
      <alignment horizontal="general" vertical="bottom" textRotation="0" wrapText="false" shrinkToFit="false"/>
      <protection locked="false"/>
    </xf>
    <xf xfId="0" fontId="31" numFmtId="0" fillId="2" borderId="6" applyFont="1" applyNumberFormat="0" applyFill="0" applyBorder="1" applyAlignment="0" applyProtection="true">
      <alignment horizontal="general" vertical="bottom" textRotation="0" wrapText="false" shrinkToFit="false"/>
      <protection locked="false"/>
    </xf>
    <xf xfId="0" fontId="0" numFmtId="0" fillId="2" borderId="6" applyFont="0" applyNumberFormat="0" applyFill="0" applyBorder="1" applyAlignment="0" applyProtection="true">
      <alignment horizontal="general" vertical="bottom" textRotation="0" wrapText="false" shrinkToFit="false"/>
      <protection locked="false"/>
    </xf>
    <xf xfId="0" fontId="0" numFmtId="0" fillId="2" borderId="8" applyFont="0" applyNumberFormat="0" applyFill="0" applyBorder="1" applyAlignment="0" applyProtection="true">
      <alignment horizontal="general" vertical="bottom" textRotation="0" wrapText="false" shrinkToFit="false"/>
      <protection locked="false"/>
    </xf>
    <xf xfId="0" fontId="33" numFmtId="0" fillId="2" borderId="0" applyFont="1" applyNumberFormat="0" applyFill="0" applyBorder="0" applyAlignment="1">
      <alignment horizontal="general" vertical="top" textRotation="0" wrapText="false" shrinkToFit="false"/>
    </xf>
    <xf xfId="0" fontId="33" numFmtId="0" fillId="2" borderId="0" applyFont="1" applyNumberFormat="0" applyFill="0" applyBorder="0" applyAlignment="0">
      <alignment horizontal="general" vertical="bottom" textRotation="0" wrapText="false" shrinkToFit="false"/>
    </xf>
    <xf xfId="0" fontId="34" numFmtId="0" fillId="2" borderId="0" applyFont="1" applyNumberFormat="0"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5" numFmtId="0" fillId="2" borderId="0" applyFont="1" applyNumberFormat="0" applyFill="0" applyBorder="0" applyAlignment="1">
      <alignment horizontal="center" vertical="center" textRotation="0" wrapText="false" shrinkToFit="false"/>
    </xf>
    <xf xfId="0" fontId="28" numFmtId="0" fillId="2" borderId="0" applyFont="1" applyNumberFormat="0" applyFill="0" applyBorder="0" applyAlignment="0">
      <alignment horizontal="general" vertical="bottom" textRotation="0" wrapText="false" shrinkToFit="false"/>
    </xf>
    <xf xfId="0" fontId="28" numFmtId="164" fillId="2" borderId="0" applyFont="1" applyNumberFormat="1" applyFill="0" applyBorder="0" applyAlignment="0">
      <alignment horizontal="general" vertical="bottom" textRotation="0" wrapText="false" shrinkToFit="false"/>
    </xf>
    <xf xfId="0" fontId="35" numFmtId="0" fillId="2" borderId="0" applyFont="1" applyNumberFormat="0" applyFill="0" applyBorder="0" applyAlignment="1">
      <alignment horizontal="center" vertical="center" textRotation="0" wrapText="false" shrinkToFit="false"/>
    </xf>
    <xf xfId="0" fontId="35" numFmtId="0" fillId="2" borderId="0" applyFont="1" applyNumberFormat="0" applyFill="0" applyBorder="0" applyAlignment="1">
      <alignment horizontal="left" vertical="center" textRotation="0" wrapText="false" shrinkToFit="false"/>
    </xf>
    <xf xfId="0" fontId="36" numFmtId="0" fillId="2" borderId="0" applyFont="1" applyNumberFormat="0" applyFill="0" applyBorder="0" applyAlignment="0">
      <alignment horizontal="general" vertical="bottom" textRotation="0" wrapText="false" shrinkToFit="false"/>
    </xf>
    <xf xfId="0" fontId="36" numFmtId="164" fillId="2" borderId="0" applyFont="1" applyNumberFormat="1"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0" numFmtId="164" fillId="2" borderId="0" applyFont="0" applyNumberFormat="1" applyFill="0" applyBorder="0" applyAlignment="1">
      <alignment horizontal="center"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4" numFmtId="164" fillId="2" borderId="19" applyFont="1" applyNumberFormat="1" applyFill="0" applyBorder="1"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6" numFmtId="164" fillId="2" borderId="0" applyFont="1" applyNumberFormat="1" applyFill="0" applyBorder="0" applyAlignment="0">
      <alignment horizontal="general" vertical="bottom" textRotation="0" wrapText="false" shrinkToFit="false"/>
    </xf>
    <xf xfId="0" fontId="34" numFmtId="0" fillId="2" borderId="0" applyFont="1" applyNumberFormat="0"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4" numFmtId="0" fillId="2" borderId="0" applyFont="1" applyNumberFormat="0" applyFill="0" applyBorder="0" applyAlignment="1">
      <alignment horizontal="left"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4" numFmtId="164" fillId="2" borderId="6" applyFont="1" applyNumberFormat="1" applyFill="0" applyBorder="1" applyAlignment="0">
      <alignment horizontal="general" vertical="bottom" textRotation="0" wrapText="false" shrinkToFit="false"/>
    </xf>
    <xf xfId="0" fontId="34" numFmtId="164" fillId="2" borderId="6" applyFont="1" applyNumberFormat="1"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false" shrinkToFit="false"/>
    </xf>
    <xf xfId="0" fontId="0" numFmtId="164" fillId="2" borderId="19" applyFont="0" applyNumberFormat="1" applyFill="0" applyBorder="1" applyAlignment="0">
      <alignment horizontal="general" vertical="bottom" textRotation="0" wrapText="false" shrinkToFit="false"/>
    </xf>
    <xf xfId="0" fontId="36"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164" fillId="2" borderId="0" applyFont="1" applyNumberFormat="1" applyFill="0" applyBorder="0" applyAlignment="0">
      <alignment horizontal="general" vertical="bottom" textRotation="0" wrapText="false" shrinkToFit="false"/>
    </xf>
    <xf xfId="0" fontId="36" numFmtId="164" fillId="2" borderId="0" applyFont="1" applyNumberFormat="1" applyFill="0" applyBorder="0" applyAlignment="0">
      <alignment horizontal="general" vertical="bottom" textRotation="0" wrapText="false" shrinkToFit="false"/>
    </xf>
    <xf xfId="0" fontId="36" numFmtId="164" fillId="2" borderId="6" applyFont="1" applyNumberFormat="1" applyFill="0" applyBorder="1" applyAlignment="0">
      <alignment horizontal="general" vertical="bottom" textRotation="0" wrapText="false" shrinkToFit="false"/>
    </xf>
    <xf xfId="0" fontId="36" numFmtId="164" fillId="2" borderId="20" applyFont="1" applyNumberFormat="1" applyFill="0" applyBorder="1"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4" numFmtId="0" fillId="2" borderId="0" applyFont="1" applyNumberFormat="0" applyFill="0" applyBorder="0" applyAlignment="0">
      <alignment horizontal="general" vertical="bottom" textRotation="0" wrapText="false" shrinkToFit="false"/>
    </xf>
    <xf xfId="0" fontId="34" numFmtId="164" fillId="2" borderId="0" applyFont="1" applyNumberFormat="1" applyFill="0" applyBorder="0" applyAlignment="0">
      <alignment horizontal="general" vertical="bottom" textRotation="0" wrapText="false" shrinkToFit="false"/>
    </xf>
    <xf xfId="0" fontId="34" numFmtId="0" fillId="2" borderId="0" applyFont="1" applyNumberFormat="0" applyFill="0" applyBorder="0" applyAlignment="1">
      <alignment horizontal="justify" vertical="bottom" textRotation="0" wrapText="true" shrinkToFit="false"/>
    </xf>
    <xf xfId="0" fontId="34" numFmtId="0" fillId="2" borderId="0" applyFont="1" applyNumberFormat="0" applyFill="0" applyBorder="0" applyAlignment="1">
      <alignment horizontal="justify" vertical="bottom" textRotation="0" wrapText="true" shrinkToFit="false"/>
    </xf>
    <xf xfId="0" fontId="36" numFmtId="0" fillId="2" borderId="0" applyFont="1" applyNumberFormat="0" applyFill="0" applyBorder="0" applyAlignment="1">
      <alignment horizontal="center" vertical="bottom" textRotation="0" wrapText="false" shrinkToFit="false"/>
    </xf>
    <xf xfId="0" fontId="36" numFmtId="164" fillId="2" borderId="0" applyFont="1" applyNumberFormat="1" applyFill="0" applyBorder="0" applyAlignment="1">
      <alignment horizontal="center" vertical="bottom" textRotation="0" wrapText="false" shrinkToFit="false"/>
    </xf>
    <xf xfId="0" fontId="34" numFmtId="0" fillId="2" borderId="0" applyFont="1" applyNumberFormat="0" applyFill="0" applyBorder="0" applyAlignment="1">
      <alignment horizontal="center" vertical="bottom" textRotation="0" wrapText="false" shrinkToFit="false"/>
    </xf>
    <xf xfId="0" fontId="34" numFmtId="164" fillId="2" borderId="0" applyFont="1" applyNumberFormat="1" applyFill="0" applyBorder="0" applyAlignment="1">
      <alignment horizontal="center"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37" numFmtId="0" fillId="2" borderId="0" applyFont="1" applyNumberFormat="0" applyFill="0" applyBorder="0" applyAlignment="0">
      <alignment horizontal="general" vertical="bottom" textRotation="0" wrapText="false" shrinkToFit="false"/>
    </xf>
    <xf xfId="0" fontId="37" numFmtId="164" fillId="2" borderId="0" applyFont="1" applyNumberFormat="1" applyFill="0" applyBorder="0" applyAlignment="0">
      <alignment horizontal="general" vertical="bottom" textRotation="0" wrapText="false" shrinkToFit="false"/>
    </xf>
    <xf xfId="0" fontId="37" numFmtId="164" fillId="2" borderId="0" applyFont="1" applyNumberFormat="1" applyFill="0" applyBorder="0" applyAlignment="0">
      <alignment horizontal="general" vertical="bottom" textRotation="0" wrapText="false" shrinkToFit="false"/>
    </xf>
    <xf xfId="0" fontId="37" numFmtId="164" fillId="2" borderId="0" applyFont="1" applyNumberFormat="1" applyFill="0" applyBorder="0" applyAlignment="0">
      <alignment horizontal="general" vertical="bottom" textRotation="0" wrapText="false" shrinkToFit="false"/>
    </xf>
    <xf xfId="0" fontId="34" numFmtId="0" fillId="2" borderId="0" applyFont="1" applyNumberFormat="0" applyFill="0" applyBorder="0"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 Id="rId2" Type="http://schemas.openxmlformats.org/officeDocument/2006/relationships/image" Target="../media/image3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6.png"/></Relationships>
</file>

<file path=xl/drawings/_rels/drawing5.xml.rels><?xml version="1.0" encoding="UTF-8" standalone="yes"?>
<Relationships xmlns="http://schemas.openxmlformats.org/package/2006/relationships"><Relationship Id="rId1" Type="http://schemas.openxmlformats.org/officeDocument/2006/relationships/image" Target="../media/image27.png"/></Relationships>
</file>

<file path=xl/drawings/_rels/drawing6.xml.rels><?xml version="1.0" encoding="UTF-8" standalone="yes"?>
<Relationships xmlns="http://schemas.openxmlformats.org/package/2006/relationships"><Relationship Id="rId1" Type="http://schemas.openxmlformats.org/officeDocument/2006/relationships/image" Target="../media/image18.png"/><Relationship Id="rId2"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210.png"/></Relationships>
</file>

<file path=xl/drawings/drawing1.xml><?xml version="1.0" encoding="utf-8"?>
<xdr:wsDr xmlns:xdr="http://schemas.openxmlformats.org/drawingml/2006/spreadsheetDrawing" xmlns:a="http://schemas.openxmlformats.org/drawingml/2006/main">
  <xdr:oneCellAnchor>
    <xdr:from>
      <xdr:col>1</xdr:col>
      <xdr:colOff>0</xdr:colOff>
      <xdr:row>33</xdr:row>
      <xdr:rowOff>95250</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28575</xdr:colOff>
      <xdr:row>33</xdr:row>
      <xdr:rowOff>66675</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438150</xdr:colOff>
      <xdr:row>23</xdr:row>
      <xdr:rowOff>66675</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180975</xdr:colOff>
      <xdr:row>17</xdr:row>
      <xdr:rowOff>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904875</xdr:colOff>
      <xdr:row>17</xdr:row>
      <xdr:rowOff>76200</xdr:rowOff>
    </xdr:from>
    <xdr:ext cx="1143000" cy="333375"/>
    <xdr:pic>
      <xdr:nvPicPr>
        <xdr:cNvPr id="2" name="Picture 3"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38100</xdr:colOff>
      <xdr:row>46</xdr:row>
      <xdr:rowOff>28575</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428625</xdr:colOff>
      <xdr:row>69</xdr:row>
      <xdr:rowOff>114300</xdr:rowOff>
    </xdr:from>
    <xdr:ext cx="1209675" cy="69532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952500</xdr:colOff>
      <xdr:row>49</xdr:row>
      <xdr:rowOff>190500</xdr:rowOff>
    </xdr:from>
    <xdr:ext cx="1504950" cy="419100"/>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666750</xdr:colOff>
      <xdr:row>50</xdr:row>
      <xdr:rowOff>57150</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523875</xdr:colOff>
      <xdr:row>63</xdr:row>
      <xdr:rowOff>104775</xdr:rowOff>
    </xdr:from>
    <xdr:ext cx="1200150"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X38"/>
  <sheetViews>
    <sheetView tabSelected="0" workbookViewId="0" zoomScale="98" zoomScaleNormal="98" showGridLines="true" showRowColHeaders="1">
      <selection activeCell="W17" sqref="W17"/>
    </sheetView>
  </sheetViews>
  <sheetFormatPr defaultRowHeight="14.4" outlineLevelRow="0" outlineLevelCol="0"/>
  <cols>
    <col min="1" max="1" width="20.7109375" customWidth="true" style="4"/>
    <col min="2" max="2" width="20.7109375" customWidth="true" style="4"/>
    <col min="3" max="3" width="20.7109375" customWidth="true" style="4"/>
    <col min="4" max="4" width="20.7109375" customWidth="true" style="4"/>
    <col min="5" max="5" width="20.7109375" hidden="true" customWidth="true" style="4"/>
    <col min="6" max="6" width="20.7109375" hidden="true" customWidth="true" style="4"/>
    <col min="7" max="7" width="15.7109375" hidden="true" customWidth="true" style="4"/>
    <col min="8" max="8" width="15.7109375" hidden="true" customWidth="true" style="4"/>
    <col min="9" max="9" width="15.7109375" hidden="true" customWidth="true" style="4"/>
    <col min="10" max="10" width="15.7109375" hidden="true" customWidth="true" style="4"/>
    <col min="11" max="11" width="8.85546875" hidden="true" customWidth="true" style="4"/>
    <col min="12" max="12" width="0" hidden="true" customWidth="true" style="0"/>
    <col min="13" max="13" width="0" hidden="true" customWidth="true" style="0"/>
    <col min="14" max="14" width="0" hidden="true" customWidth="true" style="0"/>
    <col min="15" max="15" width="0" hidden="true" customWidth="true" style="0"/>
    <col min="16" max="16" width="0" hidden="true" customWidth="true" style="0"/>
    <col min="17" max="17" width="0" hidden="true" customWidth="true" style="0"/>
    <col min="18" max="18" width="0" hidden="true" customWidth="true" style="0"/>
    <col min="20" max="20" width="13" customWidth="true" style="0"/>
    <col min="21" max="21" width="14.28515625" customWidth="true" style="0"/>
    <col min="22" max="22" width="14.7109375" customWidth="true" style="0"/>
    <col min="24" max="24" width="13.85546875" customWidth="true" style="0"/>
  </cols>
  <sheetData>
    <row r="1" spans="1:24">
      <c r="A1" s="10" t="s">
        <v>0</v>
      </c>
      <c r="B1" s="3"/>
      <c r="C1" s="3"/>
      <c r="D1" s="3"/>
      <c r="E1" s="3"/>
    </row>
    <row r="2" spans="1:24">
      <c r="A2" s="5"/>
      <c r="B2" s="5"/>
      <c r="C2" s="5"/>
      <c r="D2" s="5"/>
      <c r="E2" s="5"/>
    </row>
    <row r="3" spans="1:24">
      <c r="A3" s="162" t="s">
        <v>1</v>
      </c>
      <c r="B3" s="162"/>
      <c r="C3" s="162"/>
      <c r="D3" s="162"/>
      <c r="E3" s="162"/>
      <c r="F3" s="162"/>
      <c r="G3" s="162"/>
      <c r="H3" s="162"/>
      <c r="I3" s="162"/>
      <c r="J3" s="162"/>
      <c r="K3" s="162"/>
      <c r="L3" s="162"/>
      <c r="M3" s="162"/>
      <c r="N3" s="162"/>
      <c r="O3" s="162"/>
      <c r="P3" s="162"/>
      <c r="Q3" s="162"/>
      <c r="R3" s="162"/>
      <c r="S3" s="162"/>
      <c r="T3" s="162"/>
      <c r="U3" s="162"/>
      <c r="V3" s="162"/>
      <c r="W3" s="162"/>
      <c r="X3" s="162"/>
    </row>
    <row r="4" spans="1:24">
      <c r="A4" s="6"/>
      <c r="B4" s="6"/>
      <c r="C4" s="6"/>
      <c r="D4" s="6"/>
      <c r="E4" s="6"/>
    </row>
    <row r="5" spans="1:24">
      <c r="A5" s="11" t="s">
        <v>2</v>
      </c>
      <c r="B5" s="104" t="s">
        <v>3</v>
      </c>
      <c r="C5" s="7"/>
      <c r="D5" s="12" t="s">
        <v>4</v>
      </c>
      <c r="E5" s="7">
        <v>2023</v>
      </c>
      <c r="S5">
        <v>2023</v>
      </c>
    </row>
    <row r="6" spans="1:24">
      <c r="A6" s="13" t="s">
        <v>5</v>
      </c>
      <c r="B6" s="105" t="s">
        <v>6</v>
      </c>
      <c r="C6" s="9"/>
      <c r="D6" s="14" t="s">
        <v>7</v>
      </c>
      <c r="E6" s="9">
        <v>2</v>
      </c>
      <c r="S6" s="107" t="s">
        <v>8</v>
      </c>
    </row>
    <row r="7" spans="1:24">
      <c r="A7" s="13" t="s">
        <v>9</v>
      </c>
      <c r="B7" s="106" t="s">
        <v>10</v>
      </c>
      <c r="D7" s="1"/>
    </row>
    <row r="8" spans="1:24">
      <c r="A8" s="8"/>
    </row>
    <row r="9" spans="1:24" customHeight="1" ht="24">
      <c r="A9" s="177" t="s">
        <v>11</v>
      </c>
      <c r="B9" s="178"/>
      <c r="C9" s="178"/>
      <c r="D9" s="179"/>
      <c r="E9" s="183" t="s">
        <v>12</v>
      </c>
      <c r="F9" s="185" t="s">
        <v>13</v>
      </c>
      <c r="G9" s="173" t="s">
        <v>14</v>
      </c>
      <c r="H9" s="173" t="s">
        <v>15</v>
      </c>
      <c r="I9" s="173" t="s">
        <v>16</v>
      </c>
      <c r="J9" s="175" t="s">
        <v>17</v>
      </c>
      <c r="K9" s="171" t="s">
        <v>18</v>
      </c>
      <c r="L9" s="171" t="s">
        <v>19</v>
      </c>
      <c r="M9" s="171" t="s">
        <v>20</v>
      </c>
      <c r="N9" s="171" t="s">
        <v>21</v>
      </c>
      <c r="O9" s="171" t="s">
        <v>22</v>
      </c>
      <c r="P9" s="171" t="s">
        <v>23</v>
      </c>
      <c r="Q9" s="171" t="s">
        <v>24</v>
      </c>
      <c r="R9" s="171" t="s">
        <v>25</v>
      </c>
      <c r="S9" s="165" t="s">
        <v>26</v>
      </c>
      <c r="T9" s="167" t="s">
        <v>27</v>
      </c>
      <c r="U9" s="169" t="s">
        <v>28</v>
      </c>
      <c r="V9" s="170"/>
      <c r="W9" s="167" t="s">
        <v>29</v>
      </c>
      <c r="X9" s="167" t="s">
        <v>30</v>
      </c>
    </row>
    <row r="10" spans="1:24" customHeight="1" ht="23.25">
      <c r="A10" s="180"/>
      <c r="B10" s="181"/>
      <c r="C10" s="181"/>
      <c r="D10" s="182"/>
      <c r="E10" s="184"/>
      <c r="F10" s="186"/>
      <c r="G10" s="174"/>
      <c r="H10" s="174"/>
      <c r="I10" s="174"/>
      <c r="J10" s="176"/>
      <c r="K10" s="172"/>
      <c r="L10" s="172"/>
      <c r="M10" s="172"/>
      <c r="N10" s="172"/>
      <c r="O10" s="172"/>
      <c r="P10" s="172"/>
      <c r="Q10" s="172"/>
      <c r="R10" s="172"/>
      <c r="S10" s="166"/>
      <c r="T10" s="168"/>
      <c r="U10" s="102" t="s">
        <v>31</v>
      </c>
      <c r="V10" s="103" t="s">
        <v>32</v>
      </c>
      <c r="W10" s="168"/>
      <c r="X10" s="168"/>
    </row>
    <row r="11" spans="1:24" customHeight="1" ht="18">
      <c r="A11" s="15" t="s">
        <v>33</v>
      </c>
      <c r="B11" s="16"/>
      <c r="C11" s="16"/>
      <c r="D11" s="17"/>
      <c r="E11" s="18"/>
      <c r="F11" s="19"/>
      <c r="G11" s="20"/>
      <c r="H11" s="21"/>
      <c r="I11" s="21"/>
      <c r="J11" s="21"/>
      <c r="K11" s="21"/>
      <c r="L11" s="21"/>
      <c r="M11" s="21"/>
      <c r="N11" s="21"/>
      <c r="O11" s="21"/>
      <c r="P11" s="21"/>
      <c r="Q11" s="21"/>
      <c r="R11" s="22"/>
      <c r="S11" s="21"/>
      <c r="T11" s="23"/>
      <c r="U11" s="24"/>
      <c r="V11" s="25"/>
      <c r="W11" s="23"/>
      <c r="X11" s="23"/>
    </row>
    <row r="12" spans="1:24" customHeight="1" ht="24.75">
      <c r="A12" s="15"/>
      <c r="B12" s="158" t="s">
        <v>34</v>
      </c>
      <c r="C12" s="158"/>
      <c r="D12" s="159"/>
      <c r="E12" s="26" t="s">
        <v>35</v>
      </c>
      <c r="F12" s="27">
        <v>1157843.8</v>
      </c>
      <c r="G12" s="28"/>
      <c r="H12" s="28"/>
      <c r="I12" s="28"/>
      <c r="J12" s="28"/>
      <c r="K12" s="28"/>
      <c r="L12" s="28"/>
      <c r="M12" s="28"/>
      <c r="N12" s="28"/>
      <c r="O12" s="28"/>
      <c r="P12" s="28"/>
      <c r="Q12" s="28"/>
      <c r="R12" s="28"/>
      <c r="S12" s="29"/>
      <c r="T12" s="30" t="s">
        <v>36</v>
      </c>
      <c r="U12" s="31">
        <f>V12/F12</f>
        <v>0</v>
      </c>
      <c r="V12" s="32">
        <v>0</v>
      </c>
      <c r="W12" s="30"/>
      <c r="X12" s="30"/>
    </row>
    <row r="13" spans="1:24" customHeight="1" ht="18">
      <c r="A13" s="15"/>
      <c r="B13" s="33" t="s">
        <v>37</v>
      </c>
      <c r="C13" s="16"/>
      <c r="D13" s="17"/>
      <c r="E13" s="26"/>
      <c r="F13" s="34">
        <f>SUM(F12:F12)</f>
        <v>1157843.8</v>
      </c>
      <c r="G13" s="35"/>
      <c r="H13" s="35"/>
      <c r="I13" s="35"/>
      <c r="J13" s="35"/>
      <c r="K13" s="35"/>
      <c r="L13" s="35"/>
      <c r="M13" s="35"/>
      <c r="N13" s="35"/>
      <c r="O13" s="35"/>
      <c r="P13" s="35"/>
      <c r="Q13" s="35"/>
      <c r="R13" s="35"/>
      <c r="S13" s="36"/>
      <c r="T13" s="37"/>
      <c r="U13" s="38"/>
      <c r="V13" s="39">
        <f>SUM(V12:V12)</f>
        <v>0</v>
      </c>
      <c r="W13" s="37"/>
      <c r="X13" s="37"/>
    </row>
    <row r="14" spans="1:24" customHeight="1" ht="18">
      <c r="A14" s="15" t="s">
        <v>38</v>
      </c>
      <c r="B14" s="16"/>
      <c r="C14" s="16"/>
      <c r="D14" s="40"/>
      <c r="E14" s="41"/>
      <c r="F14" s="42"/>
      <c r="G14" s="20"/>
      <c r="H14" s="21"/>
      <c r="I14" s="21"/>
      <c r="J14" s="21"/>
      <c r="K14" s="21"/>
      <c r="L14" s="21"/>
      <c r="M14" s="21"/>
      <c r="N14" s="21"/>
      <c r="O14" s="21"/>
      <c r="P14" s="21"/>
      <c r="Q14" s="21"/>
      <c r="R14" s="22"/>
      <c r="S14" s="21"/>
      <c r="T14" s="23"/>
      <c r="U14" s="24"/>
      <c r="V14" s="39"/>
      <c r="W14" s="23"/>
      <c r="X14" s="23"/>
    </row>
    <row r="15" spans="1:24" customHeight="1" ht="18">
      <c r="A15" s="43"/>
      <c r="B15" s="44" t="s">
        <v>39</v>
      </c>
      <c r="C15" s="44"/>
      <c r="D15" s="40"/>
      <c r="E15" s="41" t="s">
        <v>40</v>
      </c>
      <c r="F15" s="42">
        <v>150000</v>
      </c>
      <c r="G15" s="20"/>
      <c r="H15" s="21"/>
      <c r="I15" s="21"/>
      <c r="J15" s="21"/>
      <c r="K15" s="21"/>
      <c r="L15" s="21"/>
      <c r="M15" s="21"/>
      <c r="N15" s="21"/>
      <c r="O15" s="21"/>
      <c r="P15" s="21"/>
      <c r="Q15" s="21"/>
      <c r="R15" s="22"/>
      <c r="S15" s="21"/>
      <c r="T15" s="23" t="s">
        <v>36</v>
      </c>
      <c r="U15" s="24">
        <f>V15/F15</f>
        <v>0</v>
      </c>
      <c r="V15" s="39">
        <v>0</v>
      </c>
      <c r="W15" s="23"/>
      <c r="X15" s="23"/>
    </row>
    <row r="16" spans="1:24" customHeight="1" ht="14.45">
      <c r="A16" s="43"/>
      <c r="B16" s="44" t="s">
        <v>41</v>
      </c>
      <c r="C16" s="44"/>
      <c r="D16" s="45"/>
      <c r="E16" s="46" t="s">
        <v>42</v>
      </c>
      <c r="F16" s="42">
        <v>80000000</v>
      </c>
      <c r="G16" s="47"/>
      <c r="H16" s="48"/>
      <c r="I16" s="48"/>
      <c r="J16" s="48"/>
      <c r="K16" s="48"/>
      <c r="L16" s="48"/>
      <c r="M16" s="48"/>
      <c r="N16" s="48"/>
      <c r="O16" s="48"/>
      <c r="P16" s="48"/>
      <c r="Q16" s="48"/>
      <c r="R16" s="49"/>
      <c r="S16" s="21"/>
      <c r="T16" s="23" t="s">
        <v>36</v>
      </c>
      <c r="U16" s="24">
        <f>V16/F16</f>
        <v>0.7918603125</v>
      </c>
      <c r="V16" s="39">
        <v>63348825</v>
      </c>
      <c r="W16" s="23"/>
      <c r="X16" s="100" t="s">
        <v>43</v>
      </c>
    </row>
    <row r="17" spans="1:24" customHeight="1" ht="25.5">
      <c r="A17" s="43"/>
      <c r="B17" s="163" t="s">
        <v>44</v>
      </c>
      <c r="C17" s="163"/>
      <c r="D17" s="164"/>
      <c r="E17" s="41" t="s">
        <v>42</v>
      </c>
      <c r="F17" s="42">
        <v>20000000</v>
      </c>
      <c r="G17" s="21"/>
      <c r="H17" s="21"/>
      <c r="I17" s="21"/>
      <c r="J17" s="21"/>
      <c r="K17" s="21"/>
      <c r="L17" s="21"/>
      <c r="M17" s="21"/>
      <c r="N17" s="21"/>
      <c r="O17" s="21"/>
      <c r="P17" s="21"/>
      <c r="Q17" s="21"/>
      <c r="R17" s="22"/>
      <c r="S17" s="21"/>
      <c r="T17" s="23" t="s">
        <v>36</v>
      </c>
      <c r="U17" s="24">
        <f>V17/F17</f>
        <v>0.2563</v>
      </c>
      <c r="V17" s="39">
        <v>5126000</v>
      </c>
      <c r="W17" s="23"/>
      <c r="X17" s="100" t="s">
        <v>43</v>
      </c>
    </row>
    <row r="18" spans="1:24" customHeight="1" ht="25.5">
      <c r="A18" s="43"/>
      <c r="B18" s="163" t="s">
        <v>45</v>
      </c>
      <c r="C18" s="163"/>
      <c r="D18" s="164"/>
      <c r="E18" s="46" t="s">
        <v>42</v>
      </c>
      <c r="F18" s="42">
        <v>2000000</v>
      </c>
      <c r="G18" s="21"/>
      <c r="H18" s="21"/>
      <c r="I18" s="21"/>
      <c r="J18" s="21"/>
      <c r="K18" s="21"/>
      <c r="L18" s="21"/>
      <c r="M18" s="21"/>
      <c r="N18" s="21"/>
      <c r="O18" s="21"/>
      <c r="P18" s="21"/>
      <c r="Q18" s="21"/>
      <c r="R18" s="22"/>
      <c r="S18" s="21"/>
      <c r="T18" s="23" t="s">
        <v>36</v>
      </c>
      <c r="U18" s="24">
        <f>V18/F18</f>
        <v>0</v>
      </c>
      <c r="V18" s="39">
        <v>0</v>
      </c>
      <c r="W18" s="23"/>
      <c r="X18" s="100" t="s">
        <v>43</v>
      </c>
    </row>
    <row r="19" spans="1:24" customHeight="1" ht="18">
      <c r="A19" s="43"/>
      <c r="B19" s="163" t="s">
        <v>46</v>
      </c>
      <c r="C19" s="163"/>
      <c r="D19" s="164"/>
      <c r="E19" s="46" t="s">
        <v>47</v>
      </c>
      <c r="F19" s="42">
        <v>500000</v>
      </c>
      <c r="G19" s="21"/>
      <c r="H19" s="21"/>
      <c r="I19" s="21"/>
      <c r="J19" s="21"/>
      <c r="K19" s="21"/>
      <c r="L19" s="21"/>
      <c r="M19" s="21"/>
      <c r="N19" s="21"/>
      <c r="O19" s="21"/>
      <c r="P19" s="21"/>
      <c r="Q19" s="21"/>
      <c r="R19" s="22"/>
      <c r="S19" s="21"/>
      <c r="T19" s="23" t="s">
        <v>36</v>
      </c>
      <c r="U19" s="24">
        <f>V19/F19</f>
        <v>0</v>
      </c>
      <c r="V19" s="39">
        <v>0</v>
      </c>
      <c r="W19" s="23"/>
      <c r="X19" s="23"/>
    </row>
    <row r="20" spans="1:24" customHeight="1" ht="14.45">
      <c r="A20" s="43"/>
      <c r="B20" s="163" t="s">
        <v>48</v>
      </c>
      <c r="C20" s="163"/>
      <c r="D20" s="164"/>
      <c r="E20" s="46" t="s">
        <v>40</v>
      </c>
      <c r="F20" s="42">
        <v>1000000</v>
      </c>
      <c r="G20" s="21"/>
      <c r="H20" s="21"/>
      <c r="I20" s="21"/>
      <c r="J20" s="21"/>
      <c r="K20" s="21"/>
      <c r="L20" s="21"/>
      <c r="M20" s="21"/>
      <c r="N20" s="21"/>
      <c r="O20" s="21"/>
      <c r="P20" s="21"/>
      <c r="Q20" s="21"/>
      <c r="R20" s="22"/>
      <c r="S20" s="21"/>
      <c r="T20" s="23" t="s">
        <v>36</v>
      </c>
      <c r="U20" s="24">
        <f>V20/F20</f>
        <v>0</v>
      </c>
      <c r="V20" s="39">
        <v>0</v>
      </c>
      <c r="W20" s="23"/>
      <c r="X20" s="23"/>
    </row>
    <row r="21" spans="1:24" customHeight="1" ht="25.5">
      <c r="A21" s="43"/>
      <c r="B21" s="158" t="s">
        <v>49</v>
      </c>
      <c r="C21" s="158"/>
      <c r="D21" s="159"/>
      <c r="E21" s="46" t="s">
        <v>35</v>
      </c>
      <c r="F21" s="50">
        <v>1000000</v>
      </c>
      <c r="G21" s="29"/>
      <c r="H21" s="29"/>
      <c r="I21" s="29"/>
      <c r="J21" s="29"/>
      <c r="K21" s="29"/>
      <c r="L21" s="29"/>
      <c r="M21" s="29"/>
      <c r="N21" s="29"/>
      <c r="O21" s="29"/>
      <c r="P21" s="29"/>
      <c r="Q21" s="29"/>
      <c r="R21" s="51"/>
      <c r="S21" s="29"/>
      <c r="T21" s="30" t="s">
        <v>36</v>
      </c>
      <c r="U21" s="31">
        <f>V21/F21</f>
        <v>0</v>
      </c>
      <c r="V21" s="32">
        <v>0</v>
      </c>
      <c r="W21" s="30"/>
      <c r="X21" s="101" t="s">
        <v>43</v>
      </c>
    </row>
    <row r="22" spans="1:24" customHeight="1" ht="18">
      <c r="A22" s="43"/>
      <c r="B22" s="33" t="s">
        <v>37</v>
      </c>
      <c r="C22" s="52"/>
      <c r="D22" s="45"/>
      <c r="E22" s="41"/>
      <c r="F22" s="53">
        <f>SUM(F15:F21)</f>
        <v>104650000</v>
      </c>
      <c r="G22" s="53">
        <f>SUM(G15:G21)</f>
        <v>0</v>
      </c>
      <c r="H22" s="53">
        <f>SUM(H15:H21)</f>
        <v>0</v>
      </c>
      <c r="I22" s="53">
        <f>SUM(I15:I21)</f>
        <v>0</v>
      </c>
      <c r="J22" s="53">
        <f>SUM(J15:J21)</f>
        <v>0</v>
      </c>
      <c r="K22" s="53">
        <f>SUM(K15:K21)</f>
        <v>0</v>
      </c>
      <c r="L22" s="53">
        <f>SUM(L15:L21)</f>
        <v>0</v>
      </c>
      <c r="M22" s="53">
        <f>SUM(M15:M21)</f>
        <v>0</v>
      </c>
      <c r="N22" s="53">
        <f>SUM(N15:N21)</f>
        <v>0</v>
      </c>
      <c r="O22" s="53">
        <f>SUM(O15:O21)</f>
        <v>0</v>
      </c>
      <c r="P22" s="53">
        <f>SUM(P15:P21)</f>
        <v>0</v>
      </c>
      <c r="Q22" s="53">
        <f>SUM(Q15:Q21)</f>
        <v>0</v>
      </c>
      <c r="R22" s="53">
        <f>SUM(R15:R21)</f>
        <v>0</v>
      </c>
      <c r="S22" s="53">
        <f>SUM(S15:S21)</f>
        <v>0</v>
      </c>
      <c r="T22" s="53">
        <f>SUM(T15:T21)</f>
        <v>0</v>
      </c>
      <c r="U22" s="53">
        <f>SUM(U15:U21)</f>
        <v>1.0481603125</v>
      </c>
      <c r="V22" s="54">
        <f>SUM(V15:V21)</f>
        <v>68474825</v>
      </c>
      <c r="W22" s="23"/>
      <c r="X22" s="23"/>
    </row>
    <row r="23" spans="1:24" customHeight="1" ht="18.75">
      <c r="A23" s="55"/>
      <c r="B23" s="56"/>
      <c r="C23" s="57"/>
      <c r="D23" s="58"/>
      <c r="E23" s="59"/>
      <c r="F23" s="60"/>
      <c r="G23" s="61"/>
      <c r="H23" s="61"/>
      <c r="I23" s="61"/>
      <c r="J23" s="61"/>
      <c r="K23" s="61"/>
      <c r="L23" s="61"/>
      <c r="M23" s="61"/>
      <c r="N23" s="61"/>
      <c r="O23" s="61"/>
      <c r="P23" s="61"/>
      <c r="Q23" s="61"/>
      <c r="R23" s="62"/>
      <c r="S23" s="61"/>
      <c r="T23" s="63"/>
      <c r="U23" s="64"/>
      <c r="V23" s="65"/>
      <c r="W23" s="63"/>
      <c r="X23" s="63"/>
    </row>
    <row r="24" spans="1:24" customHeight="1" ht="18">
      <c r="A24" s="43" t="s">
        <v>50</v>
      </c>
      <c r="B24" s="33"/>
      <c r="C24" s="33"/>
      <c r="D24" s="45"/>
      <c r="E24" s="41"/>
      <c r="F24" s="42"/>
      <c r="G24" s="21"/>
      <c r="H24" s="21"/>
      <c r="I24" s="21"/>
      <c r="J24" s="21"/>
      <c r="K24" s="21"/>
      <c r="L24" s="21"/>
      <c r="M24" s="21"/>
      <c r="N24" s="21"/>
      <c r="O24" s="21"/>
      <c r="P24" s="21"/>
      <c r="Q24" s="21"/>
      <c r="R24" s="22"/>
      <c r="S24" s="21"/>
      <c r="T24" s="23"/>
      <c r="U24" s="24"/>
      <c r="V24" s="39"/>
      <c r="W24" s="23"/>
      <c r="X24" s="23"/>
    </row>
    <row r="25" spans="1:24" customHeight="1" ht="18">
      <c r="A25" s="66"/>
      <c r="B25" s="67" t="s">
        <v>51</v>
      </c>
      <c r="C25" s="67"/>
      <c r="D25" s="45"/>
      <c r="E25" s="41"/>
      <c r="F25" s="68"/>
      <c r="G25" s="21"/>
      <c r="H25" s="21"/>
      <c r="I25" s="21"/>
      <c r="J25" s="21"/>
      <c r="K25" s="21"/>
      <c r="L25" s="21"/>
      <c r="M25" s="21"/>
      <c r="N25" s="21"/>
      <c r="O25" s="21"/>
      <c r="P25" s="21"/>
      <c r="Q25" s="21"/>
      <c r="R25" s="22"/>
      <c r="S25" s="21"/>
      <c r="T25" s="23"/>
      <c r="U25" s="24"/>
      <c r="V25" s="39"/>
      <c r="W25" s="23"/>
      <c r="X25" s="23"/>
    </row>
    <row r="26" spans="1:24" customHeight="1" ht="25.5">
      <c r="A26" s="66"/>
      <c r="B26" s="158" t="s">
        <v>52</v>
      </c>
      <c r="C26" s="158"/>
      <c r="D26" s="159"/>
      <c r="E26" s="41"/>
      <c r="F26" s="42">
        <v>5000000</v>
      </c>
      <c r="G26" s="21"/>
      <c r="H26" s="21"/>
      <c r="I26" s="21"/>
      <c r="J26" s="21"/>
      <c r="K26" s="21"/>
      <c r="L26" s="21"/>
      <c r="M26" s="21"/>
      <c r="N26" s="21"/>
      <c r="O26" s="21"/>
      <c r="P26" s="21"/>
      <c r="Q26" s="21"/>
      <c r="R26" s="22"/>
      <c r="S26" s="21"/>
      <c r="T26" s="23" t="s">
        <v>36</v>
      </c>
      <c r="U26" s="24">
        <f>V26/F26</f>
        <v>0</v>
      </c>
      <c r="V26" s="39">
        <v>0</v>
      </c>
      <c r="W26" s="23"/>
      <c r="X26" s="100" t="s">
        <v>43</v>
      </c>
    </row>
    <row r="27" spans="1:24" customHeight="1" ht="25.5">
      <c r="A27" s="66"/>
      <c r="B27" s="158" t="s">
        <v>53</v>
      </c>
      <c r="C27" s="158"/>
      <c r="D27" s="159"/>
      <c r="E27" s="41"/>
      <c r="F27" s="42">
        <v>10000000</v>
      </c>
      <c r="G27" s="21"/>
      <c r="H27" s="21"/>
      <c r="I27" s="21"/>
      <c r="J27" s="21"/>
      <c r="K27" s="21"/>
      <c r="L27" s="21"/>
      <c r="M27" s="21"/>
      <c r="N27" s="21"/>
      <c r="O27" s="21"/>
      <c r="P27" s="21"/>
      <c r="Q27" s="21"/>
      <c r="R27" s="22"/>
      <c r="S27" s="21"/>
      <c r="T27" s="23" t="s">
        <v>36</v>
      </c>
      <c r="U27" s="24">
        <f>V27/F27</f>
        <v>0</v>
      </c>
      <c r="V27" s="39">
        <v>0</v>
      </c>
      <c r="W27" s="23"/>
      <c r="X27" s="100" t="s">
        <v>43</v>
      </c>
    </row>
    <row r="28" spans="1:24" customHeight="1" ht="25.5">
      <c r="A28" s="66"/>
      <c r="B28" s="158" t="s">
        <v>54</v>
      </c>
      <c r="C28" s="158"/>
      <c r="D28" s="159"/>
      <c r="E28" s="41"/>
      <c r="F28" s="42">
        <v>6000000</v>
      </c>
      <c r="G28" s="21"/>
      <c r="H28" s="21"/>
      <c r="I28" s="21"/>
      <c r="J28" s="21"/>
      <c r="K28" s="21"/>
      <c r="L28" s="21"/>
      <c r="M28" s="21"/>
      <c r="N28" s="21"/>
      <c r="O28" s="21"/>
      <c r="P28" s="21"/>
      <c r="Q28" s="21"/>
      <c r="R28" s="22"/>
      <c r="S28" s="21"/>
      <c r="T28" s="23" t="s">
        <v>36</v>
      </c>
      <c r="U28" s="24">
        <f>V28/F28</f>
        <v>0</v>
      </c>
      <c r="V28" s="39">
        <v>0</v>
      </c>
      <c r="W28" s="23"/>
      <c r="X28" s="100" t="s">
        <v>43</v>
      </c>
    </row>
    <row r="29" spans="1:24" customHeight="1" ht="18">
      <c r="A29" s="69"/>
      <c r="B29" s="70" t="s">
        <v>37</v>
      </c>
      <c r="C29" s="71"/>
      <c r="D29" s="17"/>
      <c r="E29" s="41"/>
      <c r="F29" s="72">
        <f>SUM(F26:F28)</f>
        <v>21000000</v>
      </c>
      <c r="G29" s="72">
        <f>SUM(G26:G28)</f>
        <v>0</v>
      </c>
      <c r="H29" s="72">
        <f>SUM(H26:H28)</f>
        <v>0</v>
      </c>
      <c r="I29" s="72">
        <f>SUM(I26:I28)</f>
        <v>0</v>
      </c>
      <c r="J29" s="72">
        <f>SUM(J26:J28)</f>
        <v>0</v>
      </c>
      <c r="K29" s="72">
        <f>SUM(K26:K28)</f>
        <v>0</v>
      </c>
      <c r="L29" s="72">
        <f>SUM(L26:L28)</f>
        <v>0</v>
      </c>
      <c r="M29" s="72">
        <f>SUM(M26:M28)</f>
        <v>0</v>
      </c>
      <c r="N29" s="72">
        <f>SUM(N26:N28)</f>
        <v>0</v>
      </c>
      <c r="O29" s="72">
        <f>SUM(O26:O28)</f>
        <v>0</v>
      </c>
      <c r="P29" s="72">
        <f>SUM(P26:P28)</f>
        <v>0</v>
      </c>
      <c r="Q29" s="72">
        <f>SUM(Q26:Q28)</f>
        <v>0</v>
      </c>
      <c r="R29" s="72">
        <f>SUM(R26:R28)</f>
        <v>0</v>
      </c>
      <c r="S29" s="72"/>
      <c r="T29" s="73"/>
      <c r="U29" s="74">
        <f>V29/F29</f>
        <v>0</v>
      </c>
      <c r="V29" s="75">
        <f>SUM(V26:V28)</f>
        <v>0</v>
      </c>
      <c r="W29" s="76"/>
      <c r="X29" s="76"/>
    </row>
    <row r="30" spans="1:24" customHeight="1" ht="18">
      <c r="A30" s="77"/>
      <c r="B30" s="78" t="s">
        <v>55</v>
      </c>
      <c r="C30" s="78"/>
      <c r="D30" s="79"/>
      <c r="E30" s="80"/>
      <c r="F30" s="73">
        <f>F29+F22+F13</f>
        <v>126807843.8</v>
      </c>
      <c r="G30" s="73">
        <f>G29+G22+G13</f>
        <v>0</v>
      </c>
      <c r="H30" s="73">
        <f>H29+H22+H13</f>
        <v>0</v>
      </c>
      <c r="I30" s="73">
        <f>I29+I22+I13</f>
        <v>0</v>
      </c>
      <c r="J30" s="73">
        <f>J29+J22+J13</f>
        <v>0</v>
      </c>
      <c r="K30" s="73">
        <f>K29+K22+K13</f>
        <v>0</v>
      </c>
      <c r="L30" s="73">
        <f>L29+L22+L13</f>
        <v>0</v>
      </c>
      <c r="M30" s="73">
        <f>M29+M22+M13</f>
        <v>0</v>
      </c>
      <c r="N30" s="73">
        <f>N29+N22+N13</f>
        <v>0</v>
      </c>
      <c r="O30" s="73">
        <f>O29+O22+O13</f>
        <v>0</v>
      </c>
      <c r="P30" s="73">
        <f>P29+P22+P13</f>
        <v>0</v>
      </c>
      <c r="Q30" s="73">
        <f>Q29+Q22+Q13</f>
        <v>0</v>
      </c>
      <c r="R30" s="73">
        <f>R29+R22+R13</f>
        <v>0</v>
      </c>
      <c r="S30" s="73"/>
      <c r="T30" s="73"/>
      <c r="U30" s="74">
        <f>V30/F30</f>
        <v>0.53998887567237</v>
      </c>
      <c r="V30" s="81">
        <f>V29+V22+V13</f>
        <v>68474825</v>
      </c>
      <c r="W30" s="30"/>
      <c r="X30" s="30"/>
    </row>
    <row r="31" spans="1:24">
      <c r="A31" s="82"/>
      <c r="B31" s="82"/>
      <c r="C31" s="82"/>
      <c r="D31" s="82"/>
      <c r="E31" s="83"/>
      <c r="F31" s="84"/>
      <c r="G31" s="85"/>
      <c r="H31" s="85"/>
      <c r="I31" s="85"/>
      <c r="J31" s="86"/>
      <c r="K31" s="86"/>
      <c r="L31" s="86"/>
      <c r="M31" s="86"/>
      <c r="N31" s="86"/>
      <c r="O31" s="86"/>
      <c r="P31" s="86"/>
      <c r="Q31" s="86"/>
      <c r="R31" s="86"/>
      <c r="S31" s="87"/>
      <c r="T31" s="84"/>
      <c r="U31" s="84"/>
      <c r="V31" s="88"/>
      <c r="W31" s="84"/>
      <c r="X31" s="84"/>
    </row>
    <row r="32" spans="1:24">
      <c r="A32" s="161" t="s">
        <v>56</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row>
    <row r="33" spans="1:24">
      <c r="A33" s="89"/>
      <c r="B33" s="89"/>
      <c r="C33" s="89"/>
      <c r="D33" s="93"/>
      <c r="E33" s="90"/>
      <c r="F33" s="91"/>
      <c r="G33" s="91"/>
      <c r="H33" s="91"/>
      <c r="I33" s="91"/>
      <c r="J33" s="91"/>
      <c r="K33" s="91"/>
      <c r="L33" s="91"/>
      <c r="M33" s="91"/>
      <c r="N33" s="91"/>
      <c r="O33" s="91"/>
      <c r="P33" s="91"/>
      <c r="Q33" s="91"/>
      <c r="R33" s="91"/>
      <c r="S33" s="91"/>
      <c r="T33" s="84"/>
      <c r="U33" s="84"/>
      <c r="V33" s="92"/>
      <c r="W33" s="84"/>
      <c r="X33" s="84"/>
    </row>
    <row r="34" spans="1:24">
      <c r="A34" s="89"/>
      <c r="B34" s="89"/>
      <c r="C34" s="89"/>
      <c r="D34" s="93"/>
      <c r="E34" s="90"/>
      <c r="F34" s="91"/>
      <c r="G34" s="91"/>
      <c r="H34" s="91"/>
      <c r="I34" s="91"/>
      <c r="J34" s="91"/>
      <c r="K34" s="91"/>
      <c r="L34" s="91"/>
      <c r="M34" s="91"/>
      <c r="N34" s="91"/>
      <c r="O34" s="91"/>
      <c r="P34" s="91"/>
      <c r="Q34" s="91"/>
      <c r="R34" s="91"/>
      <c r="S34" s="91"/>
      <c r="T34" s="84"/>
      <c r="U34" s="84"/>
      <c r="V34" s="92"/>
      <c r="W34" s="84"/>
      <c r="X34" s="84"/>
    </row>
    <row r="35" spans="1:24">
      <c r="A35" s="89"/>
      <c r="B35" s="89"/>
      <c r="C35" s="89"/>
      <c r="D35" s="89"/>
      <c r="E35" s="90"/>
      <c r="F35" s="85"/>
      <c r="G35" s="85"/>
      <c r="H35" s="85"/>
      <c r="I35" s="85"/>
      <c r="J35" s="86"/>
      <c r="K35" s="86"/>
      <c r="L35" s="86"/>
      <c r="M35" s="86"/>
      <c r="N35" s="86"/>
      <c r="O35" s="86"/>
      <c r="P35" s="86"/>
      <c r="Q35" s="86"/>
      <c r="R35" s="86"/>
      <c r="S35" s="94"/>
      <c r="T35" s="84"/>
      <c r="U35" s="84"/>
      <c r="V35" s="95"/>
      <c r="W35" s="84"/>
      <c r="X35" s="84"/>
    </row>
    <row r="36" spans="1:24" customHeight="1" ht="18">
      <c r="A36" s="89"/>
      <c r="B36" s="96" t="s">
        <v>57</v>
      </c>
      <c r="C36" s="89"/>
      <c r="D36" s="98" t="s">
        <v>58</v>
      </c>
      <c r="E36" s="97"/>
      <c r="F36" s="33"/>
      <c r="G36" s="33"/>
      <c r="H36" s="33"/>
      <c r="I36" s="33"/>
      <c r="J36" s="33"/>
      <c r="K36" s="33"/>
      <c r="L36" s="33"/>
      <c r="M36" s="33"/>
      <c r="N36" s="33"/>
      <c r="O36" s="33"/>
      <c r="P36" s="33"/>
      <c r="Q36" s="33"/>
      <c r="R36" s="33"/>
      <c r="S36" s="33"/>
      <c r="T36" s="33"/>
      <c r="V36" s="92"/>
      <c r="W36" s="35"/>
      <c r="X36" s="35"/>
    </row>
    <row r="37" spans="1:24" customHeight="1" ht="18">
      <c r="A37" s="89"/>
      <c r="B37" s="99" t="s">
        <v>59</v>
      </c>
      <c r="C37" s="89"/>
      <c r="D37" s="160" t="s">
        <v>60</v>
      </c>
      <c r="E37" s="160"/>
      <c r="F37" s="33"/>
      <c r="G37" s="33"/>
      <c r="H37" s="33"/>
      <c r="I37" s="33"/>
      <c r="J37" s="33"/>
      <c r="K37" s="33"/>
      <c r="L37" s="33"/>
      <c r="M37" s="33"/>
      <c r="N37" s="33"/>
      <c r="O37" s="33"/>
      <c r="P37" s="33"/>
      <c r="Q37" s="33"/>
      <c r="R37" s="33"/>
      <c r="S37" s="33"/>
      <c r="T37" s="33"/>
      <c r="W37" s="87"/>
      <c r="X37" s="87"/>
    </row>
    <row r="38" spans="1:24">
      <c r="A38" s="89"/>
      <c r="B38" s="89"/>
      <c r="C38" s="89"/>
      <c r="D38" s="89"/>
      <c r="E38" s="90"/>
      <c r="F38" s="85"/>
      <c r="G38" s="85"/>
      <c r="H38" s="85"/>
      <c r="I38" s="85"/>
      <c r="J38" s="86"/>
      <c r="K38" s="86"/>
      <c r="L38" s="86"/>
      <c r="M38" s="86"/>
      <c r="N38" s="86"/>
      <c r="O38" s="86"/>
      <c r="P38" s="86"/>
      <c r="Q38" s="86"/>
      <c r="R38" s="86"/>
      <c r="S38" s="94"/>
      <c r="T38" s="84"/>
      <c r="U38" s="84"/>
      <c r="V38" s="95"/>
      <c r="W38" s="84"/>
      <c r="X38" s="84"/>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12:D12"/>
    <mergeCell ref="B17:D17"/>
    <mergeCell ref="B18:D18"/>
    <mergeCell ref="A9:D10"/>
    <mergeCell ref="E9:E10"/>
    <mergeCell ref="F9:F10"/>
    <mergeCell ref="G9:G10"/>
    <mergeCell ref="H9:H10"/>
    <mergeCell ref="P9:P10"/>
    <mergeCell ref="Q9:Q10"/>
    <mergeCell ref="R9:R10"/>
    <mergeCell ref="I9:I10"/>
    <mergeCell ref="J9:J10"/>
    <mergeCell ref="K9:K10"/>
    <mergeCell ref="L9:L10"/>
    <mergeCell ref="M9:M10"/>
    <mergeCell ref="B28:D28"/>
    <mergeCell ref="D37:E37"/>
    <mergeCell ref="A32:X32"/>
    <mergeCell ref="A3:X3"/>
    <mergeCell ref="B19:D19"/>
    <mergeCell ref="B20:D20"/>
    <mergeCell ref="B21:D21"/>
    <mergeCell ref="B26:D26"/>
    <mergeCell ref="B27:D27"/>
    <mergeCell ref="S9:S10"/>
    <mergeCell ref="T9:T10"/>
    <mergeCell ref="U9:V9"/>
    <mergeCell ref="W9:W10"/>
    <mergeCell ref="X9:X10"/>
    <mergeCell ref="N9:N10"/>
    <mergeCell ref="O9:O10"/>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7"/>
  <sheetViews>
    <sheetView tabSelected="0" workbookViewId="0" showGridLines="true" showRowColHeaders="1">
      <selection activeCell="E30" sqref="E30"/>
    </sheetView>
  </sheetViews>
  <sheetFormatPr defaultRowHeight="14.4" outlineLevelRow="0" outlineLevelCol="0"/>
  <cols>
    <col min="1" max="1" width="28.42578125" customWidth="true" style="110"/>
    <col min="2" max="2" width="17.7109375" customWidth="true" style="110"/>
    <col min="3" max="3" width="18.28515625" customWidth="true" style="110"/>
    <col min="4" max="4" width="20.7109375" customWidth="true" style="110"/>
    <col min="5" max="5" width="13.42578125" customWidth="true" style="110"/>
    <col min="6" max="6" width="9.7109375" customWidth="true" style="110"/>
    <col min="7" max="7" width="10.7109375" customWidth="true" style="110"/>
    <col min="8" max="8" width="9.7109375" customWidth="true" style="110"/>
    <col min="9" max="9" width="10.5703125" customWidth="true" style="110"/>
    <col min="10" max="10" width="14.42578125" customWidth="true" style="110"/>
    <col min="11" max="11" width="8.85546875" customWidth="true" style="110"/>
    <col min="12" max="12" width="9.140625" customWidth="true" style="132"/>
  </cols>
  <sheetData>
    <row r="1" spans="1:12">
      <c r="A1" s="108" t="s">
        <v>61</v>
      </c>
      <c r="B1" s="109"/>
      <c r="C1" s="109"/>
      <c r="D1" s="109"/>
      <c r="E1" s="109"/>
    </row>
    <row r="2" spans="1:12">
      <c r="A2" s="111"/>
      <c r="B2" s="111"/>
      <c r="C2" s="111"/>
      <c r="D2" s="111"/>
      <c r="E2" s="111"/>
    </row>
    <row r="3" spans="1:12">
      <c r="A3" s="191" t="s">
        <v>62</v>
      </c>
      <c r="B3" s="191"/>
      <c r="C3" s="191"/>
      <c r="D3" s="191"/>
      <c r="E3" s="191"/>
      <c r="F3" s="191"/>
      <c r="G3" s="191"/>
      <c r="H3" s="191"/>
      <c r="I3" s="191"/>
      <c r="J3" s="191"/>
    </row>
    <row r="4" spans="1:12">
      <c r="A4" s="112"/>
      <c r="B4" s="112"/>
      <c r="C4" s="112"/>
      <c r="D4" s="112"/>
      <c r="E4" s="112"/>
      <c r="F4" s="112"/>
      <c r="G4" s="112"/>
      <c r="H4" s="112"/>
      <c r="I4" s="112"/>
      <c r="J4" s="112"/>
    </row>
    <row r="5" spans="1:12">
      <c r="A5" s="113" t="s">
        <v>63</v>
      </c>
      <c r="B5" s="114"/>
      <c r="C5" s="115"/>
      <c r="D5" s="113" t="s">
        <v>4</v>
      </c>
      <c r="E5" s="114">
        <v>2023</v>
      </c>
    </row>
    <row r="6" spans="1:12">
      <c r="A6" s="116" t="s">
        <v>64</v>
      </c>
      <c r="B6" s="117"/>
      <c r="C6" s="118"/>
      <c r="D6" s="119" t="s">
        <v>7</v>
      </c>
      <c r="E6" s="117">
        <v>2</v>
      </c>
    </row>
    <row r="7" spans="1:12">
      <c r="A7" s="116" t="s">
        <v>65</v>
      </c>
      <c r="B7" s="117"/>
      <c r="C7" s="118"/>
      <c r="D7" s="119"/>
      <c r="E7" s="118"/>
    </row>
    <row r="8" spans="1:12">
      <c r="A8" s="120"/>
      <c r="B8" s="118"/>
      <c r="C8" s="118"/>
      <c r="D8" s="121"/>
      <c r="E8" s="122"/>
      <c r="F8" s="122"/>
      <c r="G8" s="122"/>
    </row>
    <row r="9" spans="1:12">
      <c r="A9" s="192" t="s">
        <v>66</v>
      </c>
      <c r="B9" s="193" t="s">
        <v>67</v>
      </c>
      <c r="C9" s="193" t="s">
        <v>68</v>
      </c>
      <c r="D9" s="193" t="s">
        <v>69</v>
      </c>
      <c r="E9" s="193" t="s">
        <v>70</v>
      </c>
      <c r="F9" s="193"/>
      <c r="G9" s="193"/>
      <c r="H9" s="193"/>
      <c r="I9" s="193"/>
      <c r="J9" s="193"/>
    </row>
    <row r="10" spans="1:12">
      <c r="A10" s="193"/>
      <c r="B10" s="193"/>
      <c r="C10" s="193"/>
      <c r="D10" s="193"/>
      <c r="E10" s="193" t="s">
        <v>71</v>
      </c>
      <c r="F10" s="193"/>
      <c r="G10" s="193"/>
      <c r="H10" s="193" t="s">
        <v>72</v>
      </c>
      <c r="I10" s="193"/>
      <c r="J10" s="193"/>
    </row>
    <row r="11" spans="1:12">
      <c r="A11" s="193"/>
      <c r="B11" s="193"/>
      <c r="C11" s="193"/>
      <c r="D11" s="193"/>
      <c r="E11" s="123" t="s">
        <v>73</v>
      </c>
      <c r="F11" s="124" t="s">
        <v>74</v>
      </c>
      <c r="G11" s="124" t="s">
        <v>75</v>
      </c>
      <c r="H11" s="124" t="s">
        <v>76</v>
      </c>
      <c r="I11" s="124" t="s">
        <v>77</v>
      </c>
      <c r="J11" s="124" t="s">
        <v>78</v>
      </c>
    </row>
    <row r="12" spans="1:12">
      <c r="A12" s="125" t="s">
        <v>79</v>
      </c>
      <c r="B12" s="126">
        <v>2650</v>
      </c>
      <c r="C12" s="127">
        <v>45096</v>
      </c>
      <c r="D12" s="128" t="s">
        <v>80</v>
      </c>
      <c r="E12" s="126">
        <v>2650</v>
      </c>
      <c r="F12" s="128"/>
      <c r="G12" s="128"/>
      <c r="H12" s="128"/>
      <c r="I12" s="128"/>
      <c r="J12" s="128"/>
    </row>
    <row r="13" spans="1:12">
      <c r="A13" s="125" t="s">
        <v>81</v>
      </c>
      <c r="B13" s="126">
        <v>8250</v>
      </c>
      <c r="C13" s="127">
        <v>45103</v>
      </c>
      <c r="D13" s="128" t="s">
        <v>80</v>
      </c>
      <c r="E13" s="126">
        <v>8250</v>
      </c>
      <c r="F13" s="128"/>
      <c r="G13" s="128"/>
      <c r="H13" s="128"/>
      <c r="I13" s="128"/>
      <c r="J13" s="128"/>
    </row>
    <row r="14" spans="1:12">
      <c r="A14" s="125" t="s">
        <v>82</v>
      </c>
      <c r="B14" s="126">
        <v>23400</v>
      </c>
      <c r="C14" s="127">
        <v>45096</v>
      </c>
      <c r="D14" s="128" t="s">
        <v>80</v>
      </c>
      <c r="E14" s="126">
        <v>23400</v>
      </c>
      <c r="F14" s="128"/>
      <c r="G14" s="128"/>
      <c r="H14" s="128"/>
      <c r="I14" s="128"/>
      <c r="J14" s="128"/>
    </row>
    <row r="15" spans="1:12">
      <c r="A15" s="125" t="s">
        <v>83</v>
      </c>
      <c r="B15" s="126">
        <v>10800</v>
      </c>
      <c r="C15" s="127">
        <v>45098</v>
      </c>
      <c r="D15" s="128" t="s">
        <v>80</v>
      </c>
      <c r="E15" s="126">
        <v>10800</v>
      </c>
      <c r="F15" s="128"/>
      <c r="G15" s="128"/>
      <c r="H15" s="128"/>
      <c r="I15" s="128"/>
      <c r="J15" s="128"/>
    </row>
    <row r="16" spans="1:12">
      <c r="A16" s="125" t="s">
        <v>84</v>
      </c>
      <c r="B16" s="126">
        <v>1000</v>
      </c>
      <c r="C16" s="127">
        <v>45092</v>
      </c>
      <c r="D16" s="128" t="s">
        <v>80</v>
      </c>
      <c r="E16" s="126">
        <v>1000</v>
      </c>
      <c r="F16" s="128"/>
      <c r="G16" s="128"/>
      <c r="H16" s="128"/>
      <c r="I16" s="128"/>
      <c r="J16" s="128"/>
    </row>
    <row r="17" spans="1:12">
      <c r="A17" s="125" t="s">
        <v>85</v>
      </c>
      <c r="B17" s="126">
        <v>16000</v>
      </c>
      <c r="C17" s="127">
        <v>45097</v>
      </c>
      <c r="D17" s="128" t="s">
        <v>86</v>
      </c>
      <c r="E17" s="126">
        <v>16000</v>
      </c>
      <c r="F17" s="128"/>
      <c r="G17" s="128"/>
      <c r="H17" s="128"/>
      <c r="I17" s="128"/>
      <c r="J17" s="128"/>
    </row>
    <row r="18" spans="1:12">
      <c r="A18" s="125" t="s">
        <v>87</v>
      </c>
      <c r="B18" s="126">
        <v>23400</v>
      </c>
      <c r="C18" s="127">
        <v>45096</v>
      </c>
      <c r="D18" s="128" t="s">
        <v>80</v>
      </c>
      <c r="E18" s="126">
        <v>23400</v>
      </c>
      <c r="F18" s="128"/>
      <c r="G18" s="128"/>
      <c r="H18" s="128"/>
      <c r="I18" s="128"/>
      <c r="J18" s="128"/>
    </row>
    <row r="19" spans="1:12">
      <c r="A19" s="125" t="s">
        <v>88</v>
      </c>
      <c r="B19" s="126">
        <v>10800</v>
      </c>
      <c r="C19" s="127">
        <v>45098</v>
      </c>
      <c r="D19" s="128" t="s">
        <v>80</v>
      </c>
      <c r="E19" s="126">
        <v>10800</v>
      </c>
      <c r="F19" s="128"/>
      <c r="G19" s="128"/>
      <c r="H19" s="128"/>
      <c r="I19" s="128"/>
      <c r="J19" s="128"/>
    </row>
    <row r="20" spans="1:12">
      <c r="A20" s="125" t="s">
        <v>89</v>
      </c>
      <c r="B20" s="126">
        <v>10800</v>
      </c>
      <c r="C20" s="127">
        <v>45098</v>
      </c>
      <c r="D20" s="128" t="s">
        <v>80</v>
      </c>
      <c r="E20" s="126">
        <v>10800</v>
      </c>
      <c r="F20" s="128"/>
      <c r="G20" s="128"/>
      <c r="H20" s="128"/>
      <c r="I20" s="128"/>
      <c r="J20" s="128"/>
    </row>
    <row r="21" spans="1:12">
      <c r="A21" s="125" t="s">
        <v>90</v>
      </c>
      <c r="B21" s="126">
        <v>8000</v>
      </c>
      <c r="C21" s="127">
        <v>45099</v>
      </c>
      <c r="D21" s="128" t="s">
        <v>86</v>
      </c>
      <c r="E21" s="126">
        <v>8000</v>
      </c>
      <c r="F21" s="128"/>
      <c r="G21" s="128"/>
      <c r="H21" s="128"/>
      <c r="I21" s="128"/>
      <c r="J21" s="128"/>
    </row>
    <row r="22" spans="1:12">
      <c r="A22" s="129" t="s">
        <v>91</v>
      </c>
      <c r="B22" s="126">
        <f>SUM(B12:B21)</f>
        <v>115100</v>
      </c>
      <c r="C22" s="128"/>
      <c r="D22" s="128"/>
      <c r="E22" s="130">
        <f>SUM(E12:E21)</f>
        <v>115100</v>
      </c>
      <c r="F22" s="128"/>
      <c r="G22" s="128"/>
      <c r="H22" s="128"/>
      <c r="I22" s="128"/>
      <c r="J22" s="128"/>
    </row>
    <row r="24" spans="1:12">
      <c r="A24" s="187" t="s">
        <v>56</v>
      </c>
      <c r="B24" s="187"/>
      <c r="C24" s="187"/>
      <c r="D24" s="187"/>
      <c r="E24" s="187"/>
      <c r="F24" s="187"/>
      <c r="G24" s="187"/>
      <c r="H24" s="187"/>
      <c r="I24" s="187"/>
      <c r="J24" s="187"/>
    </row>
    <row r="25" spans="1:12">
      <c r="A25" s="189" t="s">
        <v>92</v>
      </c>
      <c r="B25" s="189"/>
    </row>
    <row r="26" spans="1:12">
      <c r="A26" s="188" t="s">
        <v>93</v>
      </c>
      <c r="B26" s="188"/>
      <c r="C26" s="131"/>
      <c r="D26" s="188" t="s">
        <v>58</v>
      </c>
      <c r="E26" s="188"/>
    </row>
    <row r="27" spans="1:12">
      <c r="A27" s="189" t="s">
        <v>94</v>
      </c>
      <c r="B27" s="189"/>
      <c r="D27" s="190" t="s">
        <v>95</v>
      </c>
      <c r="E27" s="190"/>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J3"/>
    <mergeCell ref="A9:A11"/>
    <mergeCell ref="B9:B11"/>
    <mergeCell ref="C9:C11"/>
    <mergeCell ref="D9:D11"/>
    <mergeCell ref="E9:J9"/>
    <mergeCell ref="E10:G10"/>
    <mergeCell ref="H10:J10"/>
    <mergeCell ref="A24:J24"/>
    <mergeCell ref="A26:B26"/>
    <mergeCell ref="D26:E26"/>
    <mergeCell ref="A27:B27"/>
    <mergeCell ref="D27:E27"/>
    <mergeCell ref="A25:B25"/>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showGridLines="true" showRowColHeaders="1">
      <selection activeCell="D7" sqref="D7"/>
    </sheetView>
  </sheetViews>
  <sheetFormatPr defaultRowHeight="14.4" outlineLevelRow="0" outlineLevelCol="0"/>
  <cols>
    <col min="1" max="1" width="43.28515625" customWidth="true" style="110"/>
    <col min="2" max="2" width="20.7109375" customWidth="true" style="110"/>
    <col min="3" max="3" width="24.85546875" customWidth="true" style="110"/>
    <col min="4" max="4" width="27.28515625" customWidth="true" style="110"/>
    <col min="5" max="5" width="26.42578125" customWidth="true" style="110"/>
    <col min="6" max="6" width="20.7109375" customWidth="true" style="110"/>
    <col min="7" max="7" width="15.7109375" customWidth="true" style="110"/>
    <col min="8" max="8" width="15.7109375" customWidth="true" style="110"/>
    <col min="9" max="9" width="15.7109375" customWidth="true" style="110"/>
    <col min="10" max="10" width="15.7109375" customWidth="true" style="110"/>
    <col min="11" max="11" width="8.85546875" customWidth="true" style="110"/>
    <col min="12" max="12" width="9.140625" customWidth="true" style="132"/>
  </cols>
  <sheetData>
    <row r="1" spans="1:12">
      <c r="A1" s="108" t="s">
        <v>96</v>
      </c>
      <c r="B1" s="109"/>
      <c r="C1" s="109"/>
      <c r="D1" s="109"/>
      <c r="E1" s="109"/>
    </row>
    <row r="2" spans="1:12">
      <c r="A2" s="111"/>
      <c r="B2" s="111"/>
      <c r="C2" s="111"/>
      <c r="D2" s="111"/>
      <c r="E2" s="111"/>
    </row>
    <row r="3" spans="1:12">
      <c r="A3" s="191" t="s">
        <v>97</v>
      </c>
      <c r="B3" s="191"/>
      <c r="C3" s="191"/>
      <c r="D3" s="191"/>
      <c r="E3" s="191"/>
    </row>
    <row r="4" spans="1:12">
      <c r="A4" s="120"/>
      <c r="B4" s="120"/>
      <c r="C4" s="120"/>
      <c r="E4" s="120"/>
    </row>
    <row r="5" spans="1:12">
      <c r="A5" s="134" t="s">
        <v>63</v>
      </c>
      <c r="B5" s="135"/>
      <c r="C5" s="113" t="s">
        <v>4</v>
      </c>
      <c r="D5" s="114">
        <v>2023</v>
      </c>
      <c r="E5" s="115"/>
    </row>
    <row r="6" spans="1:12">
      <c r="A6" s="136" t="s">
        <v>64</v>
      </c>
      <c r="B6" s="137"/>
      <c r="C6" s="113" t="s">
        <v>7</v>
      </c>
      <c r="D6" s="114">
        <v>2</v>
      </c>
      <c r="E6" s="118"/>
    </row>
    <row r="7" spans="1:12">
      <c r="A7" s="136" t="s">
        <v>65</v>
      </c>
      <c r="B7" s="138"/>
      <c r="C7" s="113"/>
    </row>
    <row r="8" spans="1:12">
      <c r="A8" s="139"/>
    </row>
    <row r="9" spans="1:12">
      <c r="A9" s="194" t="s">
        <v>98</v>
      </c>
      <c r="B9" s="194" t="s">
        <v>99</v>
      </c>
      <c r="C9" s="194" t="s">
        <v>100</v>
      </c>
      <c r="D9" s="194"/>
      <c r="E9" s="140" t="s">
        <v>91</v>
      </c>
    </row>
    <row r="10" spans="1:12">
      <c r="A10" s="194"/>
      <c r="B10" s="194"/>
      <c r="C10" s="140" t="s">
        <v>101</v>
      </c>
      <c r="D10" s="140" t="s">
        <v>102</v>
      </c>
      <c r="E10" s="140"/>
    </row>
    <row r="11" spans="1:12">
      <c r="A11" s="141" t="s">
        <v>103</v>
      </c>
      <c r="B11" s="142">
        <f>229+14+7+1</f>
        <v>251</v>
      </c>
      <c r="C11" s="143">
        <v>40661262.56</v>
      </c>
      <c r="D11" s="143">
        <f>3730635.72+1090925+999725+1902000+163800+21510.28+1116019.34+1301256.41+7579026+5380204.91+193500+890877.84+193000+2139329.73-D14</f>
        <v>23661973.68</v>
      </c>
      <c r="E11" s="144">
        <f>SUM(C11:D11)</f>
        <v>64323236.24</v>
      </c>
    </row>
    <row r="12" spans="1:12">
      <c r="A12" s="141" t="s">
        <v>104</v>
      </c>
      <c r="B12" s="142"/>
      <c r="C12" s="145"/>
      <c r="D12" s="145"/>
      <c r="E12" s="145"/>
    </row>
    <row r="13" spans="1:12">
      <c r="A13" s="146" t="s">
        <v>105</v>
      </c>
      <c r="B13" s="142">
        <v>196</v>
      </c>
      <c r="C13" s="147">
        <f>696436.51+79010.99+320647.8+942630.52+897930.39+91160.94+82821.57+289963.8+815025.64+951013.87+71891.04+85552.65+366060.12+1022712.65+92269.66+740340.67+82470.87+245778.84+885345.76+79915.14+935628.45+85325.06+331387.2+1014836.19+91814.48+924054.79+81969.66+8591.52+8731.71+5136.3+5785</f>
        <v>12332239.79</v>
      </c>
      <c r="D13" s="145"/>
      <c r="E13" s="144">
        <f>SUM(C13:D13)</f>
        <v>12332239.79</v>
      </c>
    </row>
    <row r="14" spans="1:12">
      <c r="A14" s="146" t="s">
        <v>106</v>
      </c>
      <c r="B14" s="148">
        <v>71</v>
      </c>
      <c r="C14" s="143">
        <v>4446888.49</v>
      </c>
      <c r="D14" s="147">
        <f>58909.03+45929.16+6500+15309.72+6500+6363.63+4746+700+1582+700+70727.33+45929.16+7272.73+4746+34560.64+772.65+9245.76+6838.01+9149.45+64909.09+45929.16+6500+15309.72+3500+6909.09+4746+700+1582+700+360000+42000+5146.02+7191.04+3097.77+7062.64+51545.34+44489.88+5999.99+4746+64818.18+45848.16+6500+15282.72+6500+6727.27+4746+700+1582+700+39932.96+5674.86+31847.84+64000+45128.52+90.91+7000+4746+272.73+41272.5+45128.52+6400+15042.84+6400+4999.98+4746+700+1582+700+52818.07+45128.52+5999.99+4746+771051+82194+58727.22+45128.52+6400+15042.84+6400+6454.54+4746+700+1582+700+6627.28+73334.5+17960.92+3002.8+1856.4+309.4+12327.68+52359.32+63909.09+45128.52+6818.18+4746+57363.58+46221.84+6300+15407.28+6300+6454.54+4931.64+700+1643.88+700</f>
        <v>3039836.55</v>
      </c>
      <c r="E14" s="144">
        <f>SUM(C14:D14)</f>
        <v>7486725.04</v>
      </c>
    </row>
    <row r="15" spans="1:12">
      <c r="A15" s="148" t="s">
        <v>107</v>
      </c>
      <c r="B15" s="148">
        <f>SUM(B11:B14)</f>
        <v>518</v>
      </c>
      <c r="C15" s="144">
        <f>SUM(C11:C14)</f>
        <v>57440390.84</v>
      </c>
      <c r="D15" s="144">
        <f>SUM(D11:D14)</f>
        <v>26701810.23</v>
      </c>
      <c r="E15" s="144">
        <f>SUM(E11:E14)</f>
        <v>84142201.07</v>
      </c>
      <c r="H15" s="149">
        <f>E11+E14</f>
        <v>71809961.28</v>
      </c>
    </row>
    <row r="17" spans="1:12" customHeight="1" ht="11.25" s="150" customFormat="1">
      <c r="A17" s="150" t="s">
        <v>56</v>
      </c>
    </row>
    <row r="18" spans="1:12">
      <c r="A18" s="110"/>
      <c r="E18" s="110"/>
    </row>
    <row r="19" spans="1:12">
      <c r="C19" s="133" t="s">
        <v>92</v>
      </c>
    </row>
    <row r="20" spans="1:12">
      <c r="A20" s="151" t="s">
        <v>108</v>
      </c>
      <c r="C20" s="152" t="s">
        <v>93</v>
      </c>
      <c r="E20" s="151" t="s">
        <v>58</v>
      </c>
      <c r="F20" s="153"/>
    </row>
    <row r="21" spans="1:12">
      <c r="A21" s="154" t="s">
        <v>109</v>
      </c>
      <c r="C21" s="154" t="s">
        <v>94</v>
      </c>
      <c r="E21" s="154" t="s">
        <v>95</v>
      </c>
      <c r="F21" s="155"/>
    </row>
    <row r="23" spans="1:12">
      <c r="A23" s="156" t="s">
        <v>110</v>
      </c>
    </row>
    <row r="24" spans="1:12">
      <c r="A24" s="195" t="s">
        <v>111</v>
      </c>
      <c r="B24" s="195"/>
      <c r="C24" s="195"/>
      <c r="D24" s="195"/>
      <c r="E24" s="195"/>
      <c r="F24" s="157"/>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3:E3"/>
    <mergeCell ref="A9:A10"/>
    <mergeCell ref="B9:B10"/>
    <mergeCell ref="C9:D9"/>
    <mergeCell ref="A24:E24"/>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AE51"/>
  <sheetViews>
    <sheetView tabSelected="0" workbookViewId="0" showGridLines="true" showRowColHeaders="1">
      <pane xSplit="7" ySplit="2" topLeftCell="H3" activePane="bottomRight" state="frozen"/>
      <selection pane="topRight"/>
      <selection pane="bottomLeft"/>
      <selection pane="bottomRight" activeCell="H3" sqref="H3"/>
    </sheetView>
  </sheetViews>
  <sheetFormatPr defaultRowHeight="14.4" outlineLevelRow="0" outlineLevelCol="0"/>
  <cols>
    <col min="1" max="1" width="6.28515625" customWidth="true" style="197"/>
    <col min="2" max="2" width="2.7109375" customWidth="true" style="197"/>
    <col min="3" max="3" width="44.7109375" customWidth="true" style="197"/>
    <col min="4" max="4" width="16" customWidth="true" style="197"/>
    <col min="5" max="5" width="1.5703125" customWidth="true" style="197"/>
    <col min="6" max="6" width="16.28515625" customWidth="true" style="197"/>
    <col min="7" max="7" width="7.7109375" customWidth="true" style="197"/>
    <col min="8" max="8" width="9.140625" customWidth="true" style="197"/>
    <col min="9" max="9" width="9.140625" customWidth="true" style="197"/>
    <col min="10" max="10" width="9.140625" customWidth="true" style="197"/>
    <col min="11" max="11" width="9.140625" customWidth="true" style="197"/>
    <col min="12" max="12" width="9.140625" customWidth="true" style="197"/>
    <col min="13" max="13" width="9.140625" customWidth="true" style="197"/>
    <col min="14" max="14" width="9.140625" customWidth="true" style="197"/>
    <col min="15" max="15" width="13.28515625" customWidth="true" style="199"/>
    <col min="16" max="16" width="9.140625" customWidth="true" style="197"/>
    <col min="17" max="17" width="13.28515625" customWidth="true" style="199"/>
    <col min="18" max="18" width="9.140625" customWidth="true" style="197"/>
    <col min="19" max="19" width="11.5703125" customWidth="true" style="199"/>
    <col min="20" max="20" width="9.140625" customWidth="true" style="197"/>
  </cols>
  <sheetData>
    <row r="1" spans="1:31">
      <c r="A1" s="196" t="s">
        <v>112</v>
      </c>
      <c r="G1" s="198"/>
    </row>
    <row r="2" spans="1:31">
      <c r="A2" s="196" t="s">
        <v>113</v>
      </c>
    </row>
    <row r="4" spans="1:31" customHeight="1" ht="15.75">
      <c r="A4" s="200" t="s">
        <v>114</v>
      </c>
      <c r="B4" s="200"/>
      <c r="C4" s="200"/>
      <c r="D4" s="200"/>
      <c r="E4" s="200"/>
      <c r="F4" s="200"/>
      <c r="G4" s="200"/>
    </row>
    <row r="5" spans="1:31" customHeight="1" ht="15.75">
      <c r="A5" s="201"/>
      <c r="B5" s="201"/>
      <c r="C5" s="201"/>
      <c r="D5" s="201"/>
      <c r="E5" s="201"/>
      <c r="F5" s="201"/>
      <c r="G5" s="201"/>
    </row>
    <row r="6" spans="1:31" customHeight="1" ht="15.75">
      <c r="A6" s="202" t="s">
        <v>115</v>
      </c>
      <c r="B6" s="201"/>
      <c r="C6" s="201"/>
      <c r="D6" s="202" t="s">
        <v>116</v>
      </c>
      <c r="E6" s="201"/>
      <c r="F6" s="201"/>
      <c r="G6" s="201"/>
    </row>
    <row r="7" spans="1:31" customHeight="1" ht="15.75">
      <c r="A7" s="202" t="s">
        <v>117</v>
      </c>
      <c r="B7" s="201"/>
      <c r="C7" s="201"/>
      <c r="D7" s="202" t="s">
        <v>118</v>
      </c>
      <c r="E7" s="201"/>
      <c r="F7" s="201"/>
      <c r="G7" s="201"/>
    </row>
    <row r="8" spans="1:31" customHeight="1" ht="15.75">
      <c r="A8" s="202" t="s">
        <v>119</v>
      </c>
      <c r="B8" s="201"/>
      <c r="C8" s="201"/>
      <c r="D8" s="201"/>
      <c r="E8" s="201"/>
      <c r="F8" s="201"/>
      <c r="G8" s="201"/>
    </row>
    <row r="9" spans="1:31" customHeight="1" ht="15.75">
      <c r="A9" s="201"/>
      <c r="B9" s="201"/>
      <c r="C9" s="201"/>
      <c r="D9" s="201"/>
      <c r="E9" s="201"/>
      <c r="F9" s="201"/>
      <c r="G9" s="201"/>
    </row>
    <row r="10" spans="1:31">
      <c r="A10" s="203"/>
      <c r="B10" s="203"/>
      <c r="C10" s="203"/>
      <c r="D10" s="203"/>
      <c r="E10" s="203"/>
      <c r="F10" s="203"/>
      <c r="G10" s="203"/>
      <c r="I10" s="197" t="s">
        <v>14</v>
      </c>
      <c r="K10" s="197" t="s">
        <v>15</v>
      </c>
      <c r="M10" s="197" t="s">
        <v>16</v>
      </c>
      <c r="O10" s="199" t="s">
        <v>17</v>
      </c>
      <c r="Q10" s="199" t="s">
        <v>18</v>
      </c>
      <c r="S10" s="199" t="s">
        <v>19</v>
      </c>
      <c r="U10" s="197" t="s">
        <v>20</v>
      </c>
      <c r="W10" s="197" t="s">
        <v>21</v>
      </c>
      <c r="Y10" s="197" t="s">
        <v>22</v>
      </c>
      <c r="AA10" s="197" t="s">
        <v>23</v>
      </c>
      <c r="AC10" s="197" t="s">
        <v>24</v>
      </c>
      <c r="AE10" s="197" t="s">
        <v>25</v>
      </c>
    </row>
    <row r="12" spans="1:31">
      <c r="A12" s="198" t="s">
        <v>120</v>
      </c>
    </row>
    <row r="14" spans="1:31">
      <c r="A14" s="198" t="s">
        <v>121</v>
      </c>
      <c r="E14" s="198" t="s">
        <v>122</v>
      </c>
      <c r="F14" s="204">
        <f>12775107.28</f>
        <v>12775107.28</v>
      </c>
    </row>
    <row r="16" spans="1:31">
      <c r="A16" s="198" t="s">
        <v>123</v>
      </c>
      <c r="C16" s="198" t="s">
        <v>124</v>
      </c>
    </row>
    <row r="17" spans="1:31">
      <c r="A17" s="198"/>
      <c r="C17" s="197" t="s">
        <v>125</v>
      </c>
    </row>
    <row r="19" spans="1:31">
      <c r="C19" s="198" t="s">
        <v>126</v>
      </c>
      <c r="F19" s="205"/>
    </row>
    <row r="20" spans="1:31">
      <c r="F20" s="205">
        <v>0</v>
      </c>
    </row>
    <row r="21" spans="1:31">
      <c r="F21" s="205">
        <v>0</v>
      </c>
      <c r="H21" s="205"/>
    </row>
    <row r="22" spans="1:31">
      <c r="C22" s="198" t="s">
        <v>127</v>
      </c>
    </row>
    <row r="23" spans="1:31">
      <c r="C23" s="197" t="s">
        <v>128</v>
      </c>
      <c r="D23" s="197" t="s">
        <v>129</v>
      </c>
      <c r="F23" s="205">
        <f>SUM(H23:AE23)</f>
        <v>767720</v>
      </c>
      <c r="O23" s="206">
        <f>SUM(O24:O26)</f>
        <v>163850</v>
      </c>
      <c r="P23" s="207"/>
      <c r="Q23" s="206">
        <f>SUM(Q24:Q26)</f>
        <v>63870</v>
      </c>
      <c r="R23" s="206"/>
      <c r="S23" s="206">
        <f>SUM(S24:S26)</f>
        <v>540000</v>
      </c>
    </row>
    <row r="24" spans="1:31" hidden="true">
      <c r="F24" s="205"/>
      <c r="N24" s="197" t="s">
        <v>130</v>
      </c>
      <c r="O24" s="199">
        <v>70400</v>
      </c>
      <c r="P24" s="197" t="s">
        <v>131</v>
      </c>
      <c r="Q24" s="199">
        <v>63870</v>
      </c>
      <c r="R24" s="197" t="s">
        <v>132</v>
      </c>
      <c r="S24" s="199">
        <v>540000</v>
      </c>
    </row>
    <row r="25" spans="1:31" hidden="true">
      <c r="F25" s="205"/>
      <c r="N25" s="197" t="s">
        <v>133</v>
      </c>
      <c r="O25" s="199">
        <v>320</v>
      </c>
    </row>
    <row r="26" spans="1:31" hidden="true">
      <c r="F26" s="205"/>
      <c r="N26" s="197" t="s">
        <v>134</v>
      </c>
      <c r="O26" s="199">
        <v>93130</v>
      </c>
    </row>
    <row r="27" spans="1:31">
      <c r="C27" s="197" t="s">
        <v>135</v>
      </c>
      <c r="D27" s="197" t="s">
        <v>136</v>
      </c>
      <c r="F27" s="205">
        <f>SUM(H27:AE27)</f>
        <v>1727865</v>
      </c>
      <c r="O27" s="206">
        <f>SUM(O28:O30)</f>
        <v>1222755</v>
      </c>
      <c r="P27" s="207"/>
      <c r="Q27" s="206">
        <f>SUM(Q28:Q30)</f>
        <v>494805.45</v>
      </c>
      <c r="S27" s="206">
        <f>SUM(S28:S29)</f>
        <v>10304.55</v>
      </c>
    </row>
    <row r="28" spans="1:31" hidden="true">
      <c r="F28" s="205"/>
      <c r="N28" s="197" t="s">
        <v>130</v>
      </c>
      <c r="O28" s="199">
        <v>457700</v>
      </c>
      <c r="P28" s="197" t="s">
        <v>131</v>
      </c>
      <c r="Q28" s="199">
        <f>474810</f>
        <v>474810</v>
      </c>
      <c r="R28" s="197" t="s">
        <v>137</v>
      </c>
      <c r="S28" s="199">
        <v>4769.75</v>
      </c>
    </row>
    <row r="29" spans="1:31" hidden="true">
      <c r="F29" s="205"/>
      <c r="N29" s="197" t="s">
        <v>133</v>
      </c>
      <c r="O29" s="199">
        <v>7415</v>
      </c>
      <c r="P29" s="197" t="s">
        <v>138</v>
      </c>
      <c r="Q29" s="199">
        <v>19995.45</v>
      </c>
      <c r="R29" s="197" t="s">
        <v>139</v>
      </c>
      <c r="S29" s="199">
        <v>5534.8</v>
      </c>
    </row>
    <row r="30" spans="1:31" hidden="true">
      <c r="F30" s="205"/>
      <c r="N30" s="197" t="s">
        <v>134</v>
      </c>
      <c r="O30" s="199">
        <v>757640</v>
      </c>
    </row>
    <row r="31" spans="1:31">
      <c r="C31" s="197" t="s">
        <v>140</v>
      </c>
      <c r="D31" s="197" t="s">
        <v>141</v>
      </c>
      <c r="F31" s="205">
        <f>SUM(H31:AE31)</f>
        <v>18120</v>
      </c>
      <c r="Q31" s="206">
        <f>SUM(Q32)</f>
        <v>18120</v>
      </c>
    </row>
    <row r="32" spans="1:31" hidden="true">
      <c r="F32" s="205"/>
      <c r="P32" s="197" t="s">
        <v>132</v>
      </c>
      <c r="Q32" s="199">
        <v>18120</v>
      </c>
    </row>
    <row r="33" spans="1:31">
      <c r="C33" s="197" t="s">
        <v>142</v>
      </c>
      <c r="D33" s="197" t="s">
        <v>143</v>
      </c>
      <c r="F33" s="205">
        <f>SUM(H33:AE33)</f>
        <v>1456920</v>
      </c>
      <c r="Q33" s="206">
        <f>SUM(Q34)</f>
        <v>1456920</v>
      </c>
    </row>
    <row r="34" spans="1:31" hidden="true">
      <c r="F34" s="205"/>
      <c r="P34" s="197" t="s">
        <v>144</v>
      </c>
      <c r="Q34" s="199">
        <v>1456920</v>
      </c>
    </row>
    <row r="35" spans="1:31">
      <c r="F35" s="205"/>
    </row>
    <row r="36" spans="1:31">
      <c r="C36" s="198" t="s">
        <v>145</v>
      </c>
    </row>
    <row r="37" spans="1:31">
      <c r="F37" s="205">
        <v>0</v>
      </c>
    </row>
    <row r="38" spans="1:31">
      <c r="C38" s="198" t="s">
        <v>146</v>
      </c>
    </row>
    <row r="39" spans="1:31">
      <c r="F39" s="205">
        <v>0</v>
      </c>
    </row>
    <row r="40" spans="1:31">
      <c r="F40" s="205"/>
    </row>
    <row r="41" spans="1:31">
      <c r="B41" s="198"/>
      <c r="D41" s="198" t="s">
        <v>37</v>
      </c>
      <c r="F41" s="208">
        <f>SUM(F19:F40)</f>
        <v>3970625</v>
      </c>
    </row>
    <row r="42" spans="1:31" customHeight="1" ht="15.75">
      <c r="A42" s="198"/>
      <c r="D42" s="198" t="s">
        <v>147</v>
      </c>
      <c r="E42" s="198" t="s">
        <v>122</v>
      </c>
      <c r="F42" s="209">
        <f>F14-F41</f>
        <v>8804482.28</v>
      </c>
    </row>
    <row r="43" spans="1:31" customHeight="1" ht="15.75"/>
    <row r="46" spans="1:31" customHeight="1" ht="29.25">
      <c r="A46" s="210" t="s">
        <v>56</v>
      </c>
      <c r="B46" s="210"/>
      <c r="C46" s="210"/>
      <c r="D46" s="210"/>
      <c r="E46" s="210"/>
      <c r="F46" s="210"/>
    </row>
    <row r="47" spans="1:31">
      <c r="D47" s="197"/>
    </row>
    <row r="48" spans="1:31">
      <c r="D48" s="198"/>
    </row>
    <row r="49" spans="1:31">
      <c r="A49" s="211" t="s">
        <v>93</v>
      </c>
      <c r="D49" s="211" t="s">
        <v>58</v>
      </c>
    </row>
    <row r="50" spans="1:31">
      <c r="A50" s="197" t="s">
        <v>94</v>
      </c>
      <c r="D50" s="197" t="s">
        <v>95</v>
      </c>
    </row>
    <row r="51" spans="1:31">
      <c r="D51" s="197" t="s">
        <v>148</v>
      </c>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10:G10"/>
    <mergeCell ref="A46:F46"/>
  </mergeCells>
  <printOptions gridLines="false" gridLinesSet="true"/>
  <pageMargins left="0.7" right="0.7" top="0.75" bottom="0.75" header="0.3" footer="0.3"/>
  <pageSetup paperSize="1" orientation="portrait" scale="27"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FF00"/>
    <outlinePr summaryBelow="1" summaryRight="1"/>
  </sheetPr>
  <dimension ref="A1:AH80"/>
  <sheetViews>
    <sheetView tabSelected="0" workbookViewId="0" zoomScale="115" zoomScaleNormal="110" view="pageBreakPreview"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196"/>
    <col min="2" max="2" width="14.7109375" customWidth="true" style="226"/>
    <col min="3" max="3" width="14.7109375" customWidth="true" style="226"/>
    <col min="4" max="4" width="10.7109375" customWidth="true" style="196"/>
    <col min="5" max="5" width="10.7109375" customWidth="true" style="196"/>
    <col min="6" max="6" width="11.7109375" customWidth="true" style="196"/>
    <col min="7" max="7" width="14.7109375" customWidth="true" style="196"/>
    <col min="8" max="8" width="14.28515625" customWidth="true" style="196"/>
    <col min="9" max="9" width="14.28515625" customWidth="true" style="227"/>
    <col min="10" max="10" width="10.5703125" customWidth="true" style="228"/>
    <col min="11" max="11" width="10.5703125" customWidth="true" style="229"/>
    <col min="12" max="12" width="9.42578125" customWidth="true" style="228"/>
    <col min="13" max="13" width="12.28515625" customWidth="true" style="227"/>
    <col min="14" max="14" width="10.140625" customWidth="true" style="228"/>
    <col min="15" max="15" width="10.140625" customWidth="true" style="227"/>
    <col min="16" max="16" width="13" customWidth="true" style="228"/>
    <col min="17" max="17" width="13" customWidth="true" style="227"/>
    <col min="18" max="18" width="16" customWidth="true" style="228"/>
    <col min="19" max="19" width="16" customWidth="true" style="227"/>
    <col min="20" max="20" width="14.140625" customWidth="true" style="228"/>
    <col min="21" max="21" width="14.140625" customWidth="true" style="227"/>
    <col min="22" max="22" width="12" customWidth="true" style="228"/>
    <col min="23" max="23" width="12" customWidth="true" style="227"/>
    <col min="24" max="24" width="12.85546875" customWidth="true" style="228"/>
    <col min="25" max="25" width="12.85546875" customWidth="true" style="227"/>
    <col min="26" max="26" width="13.85546875" customWidth="true" style="230"/>
    <col min="27" max="27" width="13.85546875" customWidth="true" style="231"/>
    <col min="28" max="28" width="12.42578125" customWidth="true" style="232"/>
    <col min="29" max="29" width="12.42578125" customWidth="true" style="233"/>
    <col min="30" max="30" width="11.7109375" customWidth="true" style="228"/>
    <col min="31" max="31" width="11.7109375" customWidth="true" style="227"/>
    <col min="32" max="32" width="13.28515625" customWidth="true" style="228"/>
    <col min="33" max="33" width="9.140625" customWidth="true" style="234"/>
    <col min="34" max="34" width="9.140625" customWidth="true" style="196"/>
  </cols>
  <sheetData>
    <row r="1" spans="1:34" s="223" customFormat="1">
      <c r="A1" s="212" t="s">
        <v>149</v>
      </c>
      <c r="B1" s="213"/>
      <c r="C1" s="213"/>
      <c r="D1" s="213"/>
      <c r="E1" s="213"/>
      <c r="F1" s="213"/>
      <c r="G1" s="213"/>
      <c r="H1" s="214"/>
      <c r="I1" s="215"/>
      <c r="J1" s="216"/>
      <c r="K1" s="215"/>
      <c r="L1" s="216"/>
      <c r="M1" s="217"/>
      <c r="N1" s="216"/>
      <c r="O1" s="217"/>
      <c r="P1" s="216"/>
      <c r="Q1" s="217"/>
      <c r="R1" s="216"/>
      <c r="S1" s="217"/>
      <c r="T1" s="216"/>
      <c r="U1" s="217"/>
      <c r="V1" s="216"/>
      <c r="W1" s="217"/>
      <c r="X1" s="216"/>
      <c r="Y1" s="217"/>
      <c r="Z1" s="218"/>
      <c r="AA1" s="219"/>
      <c r="AB1" s="220"/>
      <c r="AC1" s="221"/>
      <c r="AD1" s="216"/>
      <c r="AE1" s="217"/>
      <c r="AF1" s="216"/>
      <c r="AG1" s="222"/>
    </row>
    <row r="2" spans="1:34" s="223" customFormat="1">
      <c r="A2" s="212" t="s">
        <v>150</v>
      </c>
      <c r="B2" s="213"/>
      <c r="C2" s="213"/>
      <c r="D2" s="213"/>
      <c r="E2" s="213"/>
      <c r="F2" s="213"/>
      <c r="G2" s="213"/>
      <c r="H2" s="214"/>
      <c r="I2" s="215"/>
      <c r="J2" s="216"/>
      <c r="K2" s="215"/>
      <c r="L2" s="216"/>
      <c r="M2" s="217"/>
      <c r="N2" s="216"/>
      <c r="O2" s="217"/>
      <c r="P2" s="216"/>
      <c r="Q2" s="217"/>
      <c r="R2" s="216"/>
      <c r="S2" s="217"/>
      <c r="T2" s="216"/>
      <c r="U2" s="217"/>
      <c r="V2" s="216"/>
      <c r="W2" s="217"/>
      <c r="X2" s="216"/>
      <c r="Y2" s="217"/>
      <c r="Z2" s="218"/>
      <c r="AA2" s="219"/>
      <c r="AB2" s="220"/>
      <c r="AC2" s="221"/>
      <c r="AD2" s="216"/>
      <c r="AE2" s="217"/>
      <c r="AF2" s="216"/>
      <c r="AG2" s="222"/>
    </row>
    <row r="3" spans="1:34" customHeight="1" ht="6" s="223" customFormat="1">
      <c r="A3" s="213"/>
      <c r="B3" s="213"/>
      <c r="C3" s="213"/>
      <c r="D3" s="213"/>
      <c r="E3" s="213"/>
      <c r="F3" s="213"/>
      <c r="G3" s="213"/>
      <c r="H3" s="214"/>
      <c r="I3" s="215"/>
      <c r="J3" s="216"/>
      <c r="K3" s="215"/>
      <c r="L3" s="216"/>
      <c r="M3" s="217"/>
      <c r="N3" s="216"/>
      <c r="O3" s="217"/>
      <c r="P3" s="216"/>
      <c r="Q3" s="217"/>
      <c r="R3" s="216"/>
      <c r="S3" s="217"/>
      <c r="T3" s="216"/>
      <c r="U3" s="217"/>
      <c r="V3" s="216"/>
      <c r="W3" s="217"/>
      <c r="X3" s="216"/>
      <c r="Y3" s="217"/>
      <c r="Z3" s="218"/>
      <c r="AA3" s="219"/>
      <c r="AB3" s="220"/>
      <c r="AC3" s="221"/>
      <c r="AD3" s="216"/>
      <c r="AE3" s="217"/>
      <c r="AF3" s="216"/>
      <c r="AG3" s="222"/>
    </row>
    <row r="4" spans="1:34" s="223" customFormat="1">
      <c r="A4" s="224" t="s">
        <v>151</v>
      </c>
      <c r="B4" s="224"/>
      <c r="C4" s="224"/>
      <c r="D4" s="224"/>
      <c r="E4" s="224"/>
      <c r="F4" s="224"/>
      <c r="G4" s="224"/>
      <c r="H4" s="214"/>
      <c r="I4" s="215"/>
      <c r="J4" s="216"/>
      <c r="K4" s="215"/>
      <c r="L4" s="216"/>
      <c r="M4" s="217"/>
      <c r="N4" s="216"/>
      <c r="O4" s="217"/>
      <c r="P4" s="216"/>
      <c r="Q4" s="217"/>
      <c r="R4" s="216"/>
      <c r="S4" s="217"/>
      <c r="T4" s="216"/>
      <c r="U4" s="217"/>
      <c r="V4" s="216"/>
      <c r="W4" s="217"/>
      <c r="X4" s="216"/>
      <c r="Y4" s="217"/>
      <c r="Z4" s="218"/>
      <c r="AA4" s="219"/>
      <c r="AB4" s="220"/>
      <c r="AC4" s="221"/>
      <c r="AD4" s="216"/>
      <c r="AE4" s="217"/>
      <c r="AF4" s="216"/>
      <c r="AG4" s="222"/>
    </row>
    <row r="5" spans="1:34" s="223" customFormat="1">
      <c r="A5" s="214"/>
      <c r="B5" s="214"/>
      <c r="C5" s="214"/>
      <c r="D5" s="214"/>
      <c r="E5" s="214"/>
      <c r="F5" s="214"/>
      <c r="G5" s="214"/>
      <c r="H5" s="214"/>
      <c r="I5" s="215"/>
      <c r="J5" s="216"/>
      <c r="K5" s="215"/>
      <c r="L5" s="216"/>
      <c r="M5" s="217"/>
      <c r="N5" s="216"/>
      <c r="O5" s="217"/>
      <c r="P5" s="216"/>
      <c r="Q5" s="217"/>
      <c r="R5" s="216"/>
      <c r="S5" s="217"/>
      <c r="T5" s="216"/>
      <c r="U5" s="217"/>
      <c r="V5" s="216"/>
      <c r="W5" s="217"/>
      <c r="X5" s="216"/>
      <c r="Y5" s="217"/>
      <c r="Z5" s="218"/>
      <c r="AA5" s="219"/>
      <c r="AB5" s="220"/>
      <c r="AC5" s="221"/>
      <c r="AD5" s="216"/>
      <c r="AE5" s="217"/>
      <c r="AF5" s="216"/>
      <c r="AG5" s="222"/>
    </row>
    <row r="6" spans="1:34" s="223" customFormat="1">
      <c r="A6" s="225" t="s">
        <v>152</v>
      </c>
      <c r="B6" s="214"/>
      <c r="C6" s="214"/>
      <c r="D6" s="225" t="s">
        <v>116</v>
      </c>
      <c r="E6" s="214"/>
      <c r="F6" s="214"/>
      <c r="G6" s="214"/>
      <c r="H6" s="214"/>
      <c r="I6" s="215"/>
      <c r="J6" s="216"/>
      <c r="K6" s="215"/>
      <c r="L6" s="216"/>
      <c r="M6" s="217"/>
      <c r="N6" s="216"/>
      <c r="O6" s="217"/>
      <c r="P6" s="216"/>
      <c r="Q6" s="217"/>
      <c r="R6" s="216"/>
      <c r="S6" s="217"/>
      <c r="T6" s="216"/>
      <c r="U6" s="217"/>
      <c r="V6" s="216"/>
      <c r="W6" s="217"/>
      <c r="X6" s="216"/>
      <c r="Y6" s="217"/>
      <c r="Z6" s="218"/>
      <c r="AA6" s="219"/>
      <c r="AB6" s="220"/>
      <c r="AC6" s="221"/>
      <c r="AD6" s="216"/>
      <c r="AE6" s="217"/>
      <c r="AF6" s="216"/>
      <c r="AG6" s="222"/>
    </row>
    <row r="7" spans="1:34" s="223" customFormat="1">
      <c r="A7" s="213" t="s">
        <v>117</v>
      </c>
      <c r="B7" s="214"/>
      <c r="C7" s="214"/>
      <c r="D7" s="225" t="s">
        <v>153</v>
      </c>
      <c r="E7" s="214"/>
      <c r="F7" s="214"/>
      <c r="G7" s="214"/>
      <c r="H7" s="214"/>
      <c r="I7" s="215"/>
      <c r="J7" s="216"/>
      <c r="K7" s="215"/>
      <c r="L7" s="216"/>
      <c r="M7" s="217"/>
      <c r="N7" s="216"/>
      <c r="O7" s="217"/>
      <c r="P7" s="216"/>
      <c r="Q7" s="217"/>
      <c r="R7" s="216"/>
      <c r="S7" s="217"/>
      <c r="T7" s="216"/>
      <c r="U7" s="217"/>
      <c r="V7" s="216"/>
      <c r="W7" s="217"/>
      <c r="X7" s="216"/>
      <c r="Y7" s="217"/>
      <c r="Z7" s="218"/>
      <c r="AA7" s="219"/>
      <c r="AB7" s="220"/>
      <c r="AC7" s="221"/>
      <c r="AD7" s="216"/>
      <c r="AE7" s="217"/>
      <c r="AF7" s="216"/>
      <c r="AG7" s="222"/>
    </row>
    <row r="8" spans="1:34" s="223" customFormat="1">
      <c r="A8" s="213" t="s">
        <v>119</v>
      </c>
      <c r="B8" s="214"/>
      <c r="C8" s="214"/>
      <c r="D8" s="214"/>
      <c r="E8" s="214"/>
      <c r="F8" s="214"/>
      <c r="G8" s="214"/>
      <c r="H8" s="214"/>
      <c r="I8" s="215"/>
      <c r="J8" s="216"/>
      <c r="K8" s="215"/>
      <c r="L8" s="216"/>
      <c r="M8" s="217"/>
      <c r="N8" s="216"/>
      <c r="O8" s="217"/>
      <c r="P8" s="216"/>
      <c r="Q8" s="217"/>
      <c r="R8" s="216"/>
      <c r="S8" s="217"/>
      <c r="T8" s="216"/>
      <c r="U8" s="217"/>
      <c r="V8" s="216"/>
      <c r="W8" s="217"/>
      <c r="X8" s="216"/>
      <c r="Y8" s="217"/>
      <c r="Z8" s="218"/>
      <c r="AA8" s="219"/>
      <c r="AB8" s="220"/>
      <c r="AC8" s="221"/>
      <c r="AD8" s="216"/>
      <c r="AE8" s="217"/>
      <c r="AF8" s="216"/>
      <c r="AG8" s="222"/>
    </row>
    <row r="9" spans="1:34" customHeight="1" ht="6.75">
      <c r="A9" s="223"/>
    </row>
    <row r="10" spans="1:34" customHeight="1" ht="15">
      <c r="A10" s="235" t="s">
        <v>154</v>
      </c>
      <c r="B10" s="236" t="s">
        <v>155</v>
      </c>
      <c r="C10" s="236" t="s">
        <v>156</v>
      </c>
      <c r="D10" s="237" t="s">
        <v>157</v>
      </c>
      <c r="E10" s="237" t="s">
        <v>158</v>
      </c>
      <c r="F10" s="237" t="s">
        <v>159</v>
      </c>
      <c r="G10" s="237" t="s">
        <v>91</v>
      </c>
      <c r="H10" s="238"/>
      <c r="I10" s="239"/>
    </row>
    <row r="11" spans="1:34">
      <c r="A11" s="235"/>
      <c r="B11" s="236"/>
      <c r="C11" s="236"/>
      <c r="D11" s="237"/>
      <c r="E11" s="237"/>
      <c r="F11" s="237"/>
      <c r="G11" s="237"/>
      <c r="H11" s="238"/>
      <c r="I11" s="239"/>
    </row>
    <row r="12" spans="1:34" customHeight="1" ht="4.5">
      <c r="A12" s="235"/>
      <c r="B12" s="236"/>
      <c r="C12" s="236"/>
      <c r="D12" s="237"/>
      <c r="E12" s="237"/>
      <c r="F12" s="237"/>
      <c r="G12" s="237"/>
      <c r="H12" s="238"/>
      <c r="I12" s="239"/>
    </row>
    <row r="13" spans="1:34">
      <c r="A13" s="240" t="s">
        <v>160</v>
      </c>
      <c r="B13" s="241"/>
      <c r="C13" s="241"/>
      <c r="D13" s="242"/>
      <c r="E13" s="242"/>
      <c r="F13" s="242"/>
      <c r="G13" s="242"/>
      <c r="H13" s="243"/>
    </row>
    <row r="14" spans="1:34">
      <c r="A14" s="242" t="s">
        <v>161</v>
      </c>
      <c r="B14" s="241">
        <v>11311184.72</v>
      </c>
      <c r="C14" s="241">
        <v>26392764.36</v>
      </c>
      <c r="D14" s="242"/>
      <c r="E14" s="242"/>
      <c r="F14" s="242"/>
      <c r="G14" s="244">
        <f>SUM(B14:F14)</f>
        <v>37703949.08</v>
      </c>
      <c r="H14" s="245"/>
      <c r="I14" s="246"/>
    </row>
    <row r="15" spans="1:34">
      <c r="A15" s="242" t="s">
        <v>162</v>
      </c>
      <c r="B15" s="241"/>
      <c r="C15" s="241"/>
      <c r="D15" s="242"/>
      <c r="E15" s="242"/>
      <c r="F15" s="242"/>
      <c r="G15" s="244">
        <f>SUM(C16:C22)</f>
        <v>49222130.1</v>
      </c>
      <c r="H15" s="247"/>
      <c r="I15" s="246"/>
    </row>
    <row r="16" spans="1:34">
      <c r="A16" s="248">
        <v>2022</v>
      </c>
      <c r="B16" s="241"/>
      <c r="C16" s="241">
        <v>13260620</v>
      </c>
      <c r="D16" s="242"/>
      <c r="E16" s="242"/>
      <c r="F16" s="242"/>
      <c r="G16" s="244"/>
      <c r="H16" s="247"/>
      <c r="I16" s="246"/>
    </row>
    <row r="17" spans="1:34">
      <c r="A17" s="248">
        <v>2021</v>
      </c>
      <c r="B17" s="241"/>
      <c r="C17" s="241">
        <v>5400000</v>
      </c>
      <c r="D17" s="242"/>
      <c r="E17" s="242"/>
      <c r="F17" s="242"/>
      <c r="G17" s="244"/>
    </row>
    <row r="18" spans="1:34">
      <c r="A18" s="248">
        <v>2020</v>
      </c>
      <c r="B18" s="241"/>
      <c r="C18" s="241">
        <v>7288525</v>
      </c>
      <c r="D18" s="242"/>
      <c r="E18" s="242"/>
      <c r="F18" s="242"/>
      <c r="G18" s="244"/>
      <c r="H18" s="245"/>
      <c r="I18" s="246"/>
    </row>
    <row r="19" spans="1:34">
      <c r="A19" s="248">
        <v>2019</v>
      </c>
      <c r="B19" s="241"/>
      <c r="C19" s="226">
        <f>8919450-276100-89805</f>
        <v>8553545</v>
      </c>
      <c r="D19" s="242"/>
      <c r="E19" s="242"/>
      <c r="F19" s="242"/>
      <c r="G19" s="244"/>
      <c r="H19" s="245"/>
      <c r="I19" s="246"/>
    </row>
    <row r="20" spans="1:34">
      <c r="A20" s="248">
        <v>2018</v>
      </c>
      <c r="B20" s="241"/>
      <c r="C20" s="241">
        <v>2339826.94</v>
      </c>
      <c r="D20" s="242"/>
      <c r="E20" s="242"/>
      <c r="F20" s="242"/>
      <c r="G20" s="244"/>
      <c r="H20" s="245"/>
      <c r="I20" s="246"/>
    </row>
    <row r="21" spans="1:34">
      <c r="A21" s="248">
        <v>2017</v>
      </c>
      <c r="B21" s="241"/>
      <c r="C21" s="241">
        <f>9920996.5-2306300</f>
        <v>7614696.5</v>
      </c>
      <c r="D21" s="242"/>
      <c r="E21" s="242"/>
      <c r="F21" s="242"/>
      <c r="G21" s="244"/>
      <c r="H21" s="245"/>
      <c r="I21" s="246"/>
    </row>
    <row r="22" spans="1:34">
      <c r="A22" s="248">
        <v>2016</v>
      </c>
      <c r="B22" s="241"/>
      <c r="C22" s="241">
        <v>4764916.66</v>
      </c>
      <c r="D22" s="242"/>
      <c r="E22" s="242"/>
      <c r="F22" s="242"/>
      <c r="G22" s="244"/>
      <c r="H22" s="245"/>
      <c r="I22" s="246"/>
    </row>
    <row r="23" spans="1:34" customHeight="1" ht="17.25">
      <c r="A23" s="249" t="s">
        <v>163</v>
      </c>
      <c r="B23" s="241"/>
      <c r="C23" s="241"/>
      <c r="D23" s="242"/>
      <c r="E23" s="242"/>
      <c r="F23" s="242"/>
      <c r="G23" s="244">
        <f>SUM(C24:C27)</f>
        <v>48494931.49</v>
      </c>
      <c r="H23" s="245"/>
      <c r="I23" s="246"/>
    </row>
    <row r="24" spans="1:34">
      <c r="A24" s="250">
        <v>2019</v>
      </c>
      <c r="B24" s="241"/>
      <c r="C24" s="241">
        <f>11435457.97</f>
        <v>11435457.97</v>
      </c>
      <c r="D24" s="242"/>
      <c r="E24" s="242"/>
      <c r="F24" s="242"/>
      <c r="G24" s="244"/>
      <c r="H24" s="245"/>
      <c r="I24" s="246"/>
      <c r="R24" s="232"/>
      <c r="S24" s="233"/>
    </row>
    <row r="25" spans="1:34">
      <c r="A25" s="250">
        <v>2020</v>
      </c>
      <c r="B25" s="241"/>
      <c r="C25" s="241">
        <f>6683258.27</f>
        <v>6683258.27</v>
      </c>
      <c r="D25" s="242"/>
      <c r="E25" s="242"/>
      <c r="F25" s="242"/>
      <c r="G25" s="244"/>
      <c r="H25" s="245"/>
      <c r="I25" s="246"/>
      <c r="R25" s="232"/>
      <c r="S25" s="233"/>
    </row>
    <row r="26" spans="1:34">
      <c r="A26" s="250">
        <v>2021</v>
      </c>
      <c r="B26" s="241"/>
      <c r="C26" s="241">
        <v>8583365.77</v>
      </c>
      <c r="D26" s="242"/>
      <c r="E26" s="242"/>
      <c r="F26" s="242"/>
      <c r="G26" s="244"/>
      <c r="H26" s="245"/>
      <c r="I26" s="246"/>
      <c r="R26" s="232"/>
      <c r="S26" s="233"/>
    </row>
    <row r="27" spans="1:34">
      <c r="A27" s="250">
        <v>2022</v>
      </c>
      <c r="B27" s="241"/>
      <c r="C27" s="241">
        <v>21792849.48</v>
      </c>
      <c r="D27" s="242"/>
      <c r="E27" s="242"/>
      <c r="F27" s="242"/>
      <c r="G27" s="244"/>
      <c r="H27" s="245"/>
      <c r="I27" s="246"/>
      <c r="R27" s="232"/>
      <c r="S27" s="233"/>
    </row>
    <row r="28" spans="1:34">
      <c r="A28" s="242" t="s">
        <v>164</v>
      </c>
      <c r="B28" s="241"/>
      <c r="C28" s="241">
        <v>3000</v>
      </c>
      <c r="D28" s="242"/>
      <c r="E28" s="242"/>
      <c r="F28" s="242"/>
      <c r="G28" s="241">
        <f>C28</f>
        <v>3000</v>
      </c>
      <c r="H28" s="251"/>
      <c r="I28" s="231"/>
      <c r="L28" s="252"/>
      <c r="M28" s="253"/>
      <c r="R28" s="254"/>
      <c r="S28" s="255"/>
    </row>
    <row r="29" spans="1:34" s="266" customFormat="1">
      <c r="A29" s="256"/>
      <c r="B29" s="257"/>
      <c r="C29" s="257"/>
      <c r="D29" s="258"/>
      <c r="E29" s="257"/>
      <c r="F29" s="257"/>
      <c r="G29" s="259"/>
      <c r="H29" s="260"/>
      <c r="I29" s="261"/>
      <c r="J29" s="262"/>
      <c r="K29" s="263"/>
      <c r="L29" s="262"/>
      <c r="M29" s="264"/>
      <c r="N29" s="262"/>
      <c r="O29" s="264"/>
      <c r="P29" s="262"/>
      <c r="Q29" s="264"/>
      <c r="R29" s="232"/>
      <c r="S29" s="233"/>
      <c r="T29" s="262"/>
      <c r="U29" s="264"/>
      <c r="V29" s="262"/>
      <c r="W29" s="264"/>
      <c r="X29" s="262"/>
      <c r="Y29" s="264"/>
      <c r="Z29" s="232"/>
      <c r="AA29" s="233"/>
      <c r="AB29" s="232"/>
      <c r="AC29" s="233"/>
      <c r="AD29" s="262"/>
      <c r="AE29" s="264"/>
      <c r="AF29" s="262"/>
      <c r="AG29" s="265"/>
    </row>
    <row r="30" spans="1:34" s="266" customFormat="1">
      <c r="A30" s="267" t="s">
        <v>165</v>
      </c>
      <c r="B30" s="268">
        <f>+B14</f>
        <v>11311184.72</v>
      </c>
      <c r="C30" s="268">
        <f>SUM(C14:C28)</f>
        <v>124112825.95</v>
      </c>
      <c r="D30" s="267"/>
      <c r="E30" s="269"/>
      <c r="F30" s="269">
        <f>SUM(F29:F29)</f>
        <v>0</v>
      </c>
      <c r="G30" s="269">
        <f>SUM(G14:G29)</f>
        <v>135424010.67</v>
      </c>
      <c r="H30" s="270"/>
      <c r="I30" s="271"/>
      <c r="J30" s="262"/>
      <c r="K30" s="263"/>
      <c r="L30" s="262"/>
      <c r="M30" s="264"/>
      <c r="N30" s="262"/>
      <c r="O30" s="264"/>
      <c r="P30" s="262"/>
      <c r="Q30" s="264"/>
      <c r="R30" s="254"/>
      <c r="S30" s="255"/>
      <c r="T30" s="262"/>
      <c r="U30" s="264"/>
      <c r="V30" s="262"/>
      <c r="W30" s="264"/>
      <c r="X30" s="262"/>
      <c r="Y30" s="264"/>
      <c r="Z30" s="232"/>
      <c r="AA30" s="233"/>
      <c r="AB30" s="232"/>
      <c r="AC30" s="233"/>
      <c r="AD30" s="262"/>
      <c r="AE30" s="264"/>
      <c r="AF30" s="262"/>
      <c r="AG30" s="265"/>
    </row>
    <row r="31" spans="1:34" s="266" customFormat="1">
      <c r="A31" s="267" t="s">
        <v>166</v>
      </c>
      <c r="B31" s="257"/>
      <c r="C31" s="257"/>
      <c r="D31" s="258"/>
      <c r="E31" s="258"/>
      <c r="F31" s="258"/>
      <c r="G31" s="258"/>
      <c r="H31" s="272"/>
      <c r="I31" s="264"/>
      <c r="J31" s="262"/>
      <c r="K31" s="263"/>
      <c r="L31" s="262"/>
      <c r="M31" s="264"/>
      <c r="N31" s="262"/>
      <c r="O31" s="264"/>
      <c r="P31" s="262"/>
      <c r="Q31" s="264"/>
      <c r="R31" s="254"/>
      <c r="S31" s="255"/>
      <c r="T31" s="262"/>
      <c r="U31" s="264"/>
      <c r="V31" s="262"/>
      <c r="W31" s="264"/>
      <c r="X31" s="262"/>
      <c r="Y31" s="264"/>
      <c r="Z31" s="232"/>
      <c r="AA31" s="233"/>
      <c r="AB31" s="232"/>
      <c r="AC31" s="233"/>
      <c r="AD31" s="262"/>
      <c r="AE31" s="264"/>
      <c r="AF31" s="262"/>
      <c r="AG31" s="265"/>
    </row>
    <row r="32" spans="1:34" s="266" customFormat="1">
      <c r="A32" s="267" t="s">
        <v>167</v>
      </c>
      <c r="B32" s="257"/>
      <c r="C32" s="257"/>
      <c r="D32" s="258"/>
      <c r="E32" s="258"/>
      <c r="F32" s="258"/>
      <c r="G32" s="258"/>
      <c r="H32" s="272"/>
      <c r="I32" s="264"/>
      <c r="J32" s="262"/>
      <c r="K32" s="263"/>
      <c r="L32" s="262"/>
      <c r="M32" s="264"/>
      <c r="N32" s="262"/>
      <c r="O32" s="264"/>
      <c r="P32" s="262"/>
      <c r="Q32" s="264"/>
      <c r="R32" s="254"/>
      <c r="S32" s="255"/>
      <c r="T32" s="262"/>
      <c r="U32" s="264"/>
      <c r="V32" s="262"/>
      <c r="W32" s="264"/>
      <c r="X32" s="262"/>
      <c r="Y32" s="264"/>
      <c r="Z32" s="232"/>
      <c r="AA32" s="233"/>
      <c r="AB32" s="232"/>
      <c r="AC32" s="233"/>
      <c r="AD32" s="262"/>
      <c r="AE32" s="264"/>
      <c r="AF32" s="262"/>
      <c r="AG32" s="265"/>
    </row>
    <row r="33" spans="1:34" customHeight="1" ht="12" s="266" customFormat="1">
      <c r="A33" s="273" t="s">
        <v>168</v>
      </c>
      <c r="B33" s="257"/>
      <c r="C33" s="257">
        <f>SUM(J33:AF33)</f>
        <v>71262.1</v>
      </c>
      <c r="D33" s="258"/>
      <c r="E33" s="258"/>
      <c r="F33" s="258"/>
      <c r="G33" s="258"/>
      <c r="H33" s="272"/>
      <c r="I33" s="264"/>
      <c r="J33" s="252"/>
      <c r="K33" s="274"/>
      <c r="L33" s="252">
        <f>SUM(L34:L35)</f>
        <v>10766</v>
      </c>
      <c r="M33" s="253"/>
      <c r="N33" s="275">
        <f>SUM(N34:N36)</f>
        <v>19908.7</v>
      </c>
      <c r="O33" s="276"/>
      <c r="P33" s="252">
        <f>SUM(P34:P36)</f>
        <v>40587.4</v>
      </c>
      <c r="Q33" s="253"/>
      <c r="R33" s="252"/>
      <c r="S33" s="253"/>
      <c r="T33" s="277"/>
      <c r="U33" s="278"/>
      <c r="V33" s="252"/>
      <c r="W33" s="253"/>
      <c r="X33" s="252"/>
      <c r="Y33" s="253"/>
      <c r="Z33" s="279"/>
      <c r="AA33" s="280"/>
      <c r="AB33" s="281"/>
      <c r="AC33" s="282"/>
      <c r="AD33" s="283"/>
      <c r="AE33" s="284"/>
      <c r="AF33" s="279"/>
      <c r="AG33" s="265"/>
    </row>
    <row r="34" spans="1:34" customHeight="1" ht="12" hidden="true" s="266" customFormat="1">
      <c r="A34" s="273"/>
      <c r="B34" s="257"/>
      <c r="C34" s="257"/>
      <c r="D34" s="258"/>
      <c r="E34" s="258"/>
      <c r="F34" s="258"/>
      <c r="G34" s="258"/>
      <c r="H34" s="272"/>
      <c r="I34" s="264"/>
      <c r="J34" s="252"/>
      <c r="K34" s="285" t="s">
        <v>169</v>
      </c>
      <c r="L34" s="232">
        <v>5508.7</v>
      </c>
      <c r="M34" s="285" t="s">
        <v>170</v>
      </c>
      <c r="N34" s="286">
        <v>8667.4</v>
      </c>
      <c r="O34" s="287" t="s">
        <v>171</v>
      </c>
      <c r="P34" s="232">
        <v>29436.1</v>
      </c>
      <c r="Q34" s="253"/>
      <c r="R34" s="252"/>
      <c r="S34" s="253"/>
      <c r="T34" s="277"/>
      <c r="U34" s="278"/>
      <c r="V34" s="252"/>
      <c r="W34" s="253"/>
      <c r="X34" s="252"/>
      <c r="Y34" s="253"/>
      <c r="Z34" s="279"/>
      <c r="AA34" s="280"/>
      <c r="AB34" s="281"/>
      <c r="AC34" s="282"/>
      <c r="AD34" s="283"/>
      <c r="AE34" s="284"/>
      <c r="AF34" s="279"/>
      <c r="AG34" s="265"/>
    </row>
    <row r="35" spans="1:34" customHeight="1" ht="12" hidden="true" s="266" customFormat="1">
      <c r="A35" s="273"/>
      <c r="B35" s="257"/>
      <c r="C35" s="257"/>
      <c r="D35" s="258"/>
      <c r="E35" s="258"/>
      <c r="F35" s="258"/>
      <c r="G35" s="258"/>
      <c r="H35" s="272"/>
      <c r="I35" s="264"/>
      <c r="J35" s="252"/>
      <c r="K35" s="288" t="s">
        <v>172</v>
      </c>
      <c r="L35" s="232">
        <v>5257.3</v>
      </c>
      <c r="M35" s="285" t="s">
        <v>173</v>
      </c>
      <c r="N35" s="286">
        <v>5424.4</v>
      </c>
      <c r="O35" s="287" t="s">
        <v>174</v>
      </c>
      <c r="P35" s="232">
        <v>5809.4</v>
      </c>
      <c r="Q35" s="253"/>
      <c r="R35" s="252"/>
      <c r="S35" s="253"/>
      <c r="T35" s="277"/>
      <c r="U35" s="278"/>
      <c r="V35" s="252"/>
      <c r="W35" s="253"/>
      <c r="X35" s="252"/>
      <c r="Y35" s="253"/>
      <c r="Z35" s="279"/>
      <c r="AA35" s="280"/>
      <c r="AB35" s="281"/>
      <c r="AC35" s="282"/>
      <c r="AD35" s="283"/>
      <c r="AE35" s="284"/>
      <c r="AF35" s="279"/>
      <c r="AG35" s="265"/>
    </row>
    <row r="36" spans="1:34" customHeight="1" ht="12" hidden="true" s="266" customFormat="1">
      <c r="A36" s="273"/>
      <c r="B36" s="257"/>
      <c r="C36" s="257"/>
      <c r="D36" s="258"/>
      <c r="E36" s="258"/>
      <c r="F36" s="258"/>
      <c r="G36" s="258"/>
      <c r="H36" s="272"/>
      <c r="I36" s="264"/>
      <c r="J36" s="252"/>
      <c r="K36" s="288"/>
      <c r="L36" s="232"/>
      <c r="M36" s="285" t="s">
        <v>175</v>
      </c>
      <c r="N36" s="286">
        <v>5816.9</v>
      </c>
      <c r="O36" s="287" t="s">
        <v>176</v>
      </c>
      <c r="P36" s="232">
        <v>5341.9</v>
      </c>
      <c r="Q36" s="253"/>
      <c r="R36" s="252"/>
      <c r="S36" s="253"/>
      <c r="T36" s="277"/>
      <c r="U36" s="278"/>
      <c r="V36" s="252"/>
      <c r="W36" s="253"/>
      <c r="X36" s="252"/>
      <c r="Y36" s="253"/>
      <c r="Z36" s="279"/>
      <c r="AA36" s="280"/>
      <c r="AB36" s="281"/>
      <c r="AC36" s="282"/>
      <c r="AD36" s="283"/>
      <c r="AE36" s="284"/>
      <c r="AF36" s="279"/>
      <c r="AG36" s="265"/>
    </row>
    <row r="37" spans="1:34" customHeight="1" ht="12" s="266" customFormat="1">
      <c r="A37" s="273" t="s">
        <v>177</v>
      </c>
      <c r="B37" s="257"/>
      <c r="C37" s="257">
        <f>SUM(J37:AF37)</f>
        <v>0</v>
      </c>
      <c r="D37" s="258"/>
      <c r="E37" s="258"/>
      <c r="F37" s="258"/>
      <c r="G37" s="258"/>
      <c r="H37" s="272"/>
      <c r="I37" s="264"/>
      <c r="J37" s="232"/>
      <c r="K37" s="285"/>
      <c r="L37" s="232"/>
      <c r="M37" s="233"/>
      <c r="N37" s="289"/>
      <c r="O37" s="290"/>
      <c r="P37" s="232"/>
      <c r="Q37" s="233"/>
      <c r="R37" s="232"/>
      <c r="S37" s="233"/>
      <c r="T37" s="232"/>
      <c r="U37" s="233"/>
      <c r="V37" s="232"/>
      <c r="W37" s="233"/>
      <c r="X37" s="281"/>
      <c r="Y37" s="282"/>
      <c r="Z37" s="279"/>
      <c r="AA37" s="280"/>
      <c r="AB37" s="281"/>
      <c r="AC37" s="282"/>
      <c r="AD37" s="289"/>
      <c r="AE37" s="290"/>
      <c r="AF37" s="279"/>
      <c r="AG37" s="265"/>
    </row>
    <row r="38" spans="1:34" customHeight="1" ht="12" hidden="true" s="266" customFormat="1">
      <c r="A38" s="258" t="s">
        <v>178</v>
      </c>
      <c r="B38" s="257"/>
      <c r="C38" s="257">
        <f>SUM(J38:AF38)</f>
        <v>0</v>
      </c>
      <c r="D38" s="258"/>
      <c r="E38" s="258"/>
      <c r="F38" s="258"/>
      <c r="G38" s="258"/>
      <c r="H38" s="272"/>
      <c r="I38" s="264"/>
      <c r="J38" s="232"/>
      <c r="K38" s="285"/>
      <c r="L38" s="232"/>
      <c r="M38" s="233"/>
      <c r="N38" s="232"/>
      <c r="O38" s="233"/>
      <c r="P38" s="232"/>
      <c r="Q38" s="233"/>
      <c r="R38" s="232"/>
      <c r="S38" s="233"/>
      <c r="T38" s="232"/>
      <c r="U38" s="233"/>
      <c r="V38" s="232"/>
      <c r="W38" s="233"/>
      <c r="X38" s="232"/>
      <c r="Y38" s="233"/>
      <c r="Z38" s="232"/>
      <c r="AA38" s="233"/>
      <c r="AB38" s="232"/>
      <c r="AC38" s="233"/>
      <c r="AD38" s="252"/>
      <c r="AE38" s="253"/>
      <c r="AF38" s="232"/>
      <c r="AG38" s="265"/>
    </row>
    <row r="39" spans="1:34" s="266" customFormat="1">
      <c r="A39" s="267" t="s">
        <v>179</v>
      </c>
      <c r="B39" s="257"/>
      <c r="C39" s="257"/>
      <c r="D39" s="258"/>
      <c r="E39" s="258"/>
      <c r="F39" s="258"/>
      <c r="G39" s="258"/>
      <c r="H39" s="272"/>
      <c r="I39" s="264"/>
      <c r="J39" s="232"/>
      <c r="K39" s="285"/>
      <c r="L39" s="232"/>
      <c r="M39" s="233"/>
      <c r="N39" s="232"/>
      <c r="O39" s="233"/>
      <c r="P39" s="232"/>
      <c r="Q39" s="233"/>
      <c r="R39" s="232"/>
      <c r="S39" s="233"/>
      <c r="T39" s="232"/>
      <c r="U39" s="233"/>
      <c r="V39" s="232"/>
      <c r="W39" s="233"/>
      <c r="X39" s="232"/>
      <c r="Y39" s="233"/>
      <c r="Z39" s="232"/>
      <c r="AA39" s="233"/>
      <c r="AB39" s="232"/>
      <c r="AC39" s="233"/>
      <c r="AD39" s="232"/>
      <c r="AE39" s="233"/>
      <c r="AF39" s="262"/>
      <c r="AG39" s="265"/>
    </row>
    <row r="40" spans="1:34" customHeight="1" ht="12" s="266" customFormat="1">
      <c r="A40" s="258" t="s">
        <v>180</v>
      </c>
      <c r="B40" s="257"/>
      <c r="C40" s="257">
        <f>SUM(J40:AF40)</f>
        <v>9500</v>
      </c>
      <c r="D40" s="258"/>
      <c r="E40" s="258"/>
      <c r="F40" s="258"/>
      <c r="G40" s="258"/>
      <c r="H40" s="272"/>
      <c r="I40" s="264"/>
      <c r="J40" s="232"/>
      <c r="K40" s="285"/>
      <c r="L40" s="232"/>
      <c r="M40" s="233"/>
      <c r="N40" s="252">
        <f>SUM(N41)</f>
        <v>9500</v>
      </c>
      <c r="O40" s="233"/>
      <c r="P40" s="232"/>
      <c r="Q40" s="233"/>
      <c r="R40" s="232"/>
      <c r="S40" s="233"/>
      <c r="T40" s="232"/>
      <c r="U40" s="233"/>
      <c r="V40" s="232"/>
      <c r="W40" s="233"/>
      <c r="X40" s="232"/>
      <c r="Y40" s="233"/>
      <c r="Z40" s="281"/>
      <c r="AA40" s="282"/>
      <c r="AB40" s="281"/>
      <c r="AC40" s="282"/>
      <c r="AD40" s="289"/>
      <c r="AE40" s="290"/>
      <c r="AF40" s="281"/>
      <c r="AG40" s="265"/>
    </row>
    <row r="41" spans="1:34" customHeight="1" ht="12" hidden="true" s="266" customFormat="1">
      <c r="A41" s="258"/>
      <c r="B41" s="257"/>
      <c r="C41" s="257"/>
      <c r="D41" s="258"/>
      <c r="E41" s="258"/>
      <c r="F41" s="258"/>
      <c r="G41" s="258"/>
      <c r="H41" s="272"/>
      <c r="I41" s="264"/>
      <c r="J41" s="232"/>
      <c r="K41" s="285"/>
      <c r="L41" s="232"/>
      <c r="M41" s="285" t="s">
        <v>181</v>
      </c>
      <c r="N41" s="232">
        <v>9500</v>
      </c>
      <c r="O41" s="233"/>
      <c r="P41" s="232"/>
      <c r="Q41" s="233"/>
      <c r="R41" s="232"/>
      <c r="S41" s="233"/>
      <c r="T41" s="232"/>
      <c r="U41" s="233"/>
      <c r="V41" s="232"/>
      <c r="W41" s="233"/>
      <c r="X41" s="232"/>
      <c r="Y41" s="233"/>
      <c r="Z41" s="281"/>
      <c r="AA41" s="282"/>
      <c r="AB41" s="281"/>
      <c r="AC41" s="282"/>
      <c r="AD41" s="289"/>
      <c r="AE41" s="290"/>
      <c r="AF41" s="281"/>
      <c r="AG41" s="265"/>
    </row>
    <row r="42" spans="1:34" customHeight="1" ht="12" hidden="true" s="266" customFormat="1">
      <c r="A42" s="258" t="s">
        <v>182</v>
      </c>
      <c r="B42" s="257"/>
      <c r="C42" s="257">
        <f>SUM(J42:AF42)</f>
        <v>0</v>
      </c>
      <c r="D42" s="258"/>
      <c r="E42" s="258"/>
      <c r="F42" s="258"/>
      <c r="G42" s="258"/>
      <c r="H42" s="272"/>
      <c r="I42" s="264"/>
      <c r="J42" s="232"/>
      <c r="K42" s="285"/>
      <c r="L42" s="232"/>
      <c r="M42" s="233"/>
      <c r="N42" s="232"/>
      <c r="O42" s="233"/>
      <c r="P42" s="232"/>
      <c r="Q42" s="233"/>
      <c r="R42" s="232"/>
      <c r="S42" s="233"/>
      <c r="T42" s="232"/>
      <c r="U42" s="233"/>
      <c r="V42" s="232"/>
      <c r="W42" s="233"/>
      <c r="X42" s="232"/>
      <c r="Y42" s="233"/>
      <c r="Z42" s="232"/>
      <c r="AA42" s="233"/>
      <c r="AB42" s="232"/>
      <c r="AC42" s="233"/>
      <c r="AD42" s="232"/>
      <c r="AE42" s="233"/>
      <c r="AF42" s="232"/>
      <c r="AG42" s="265"/>
    </row>
    <row r="43" spans="1:34" customHeight="1" ht="12" s="266" customFormat="1">
      <c r="A43" s="258" t="s">
        <v>183</v>
      </c>
      <c r="B43" s="257"/>
      <c r="C43" s="257">
        <f>SUM(J43:AF43)</f>
        <v>0</v>
      </c>
      <c r="D43" s="258"/>
      <c r="E43" s="258"/>
      <c r="F43" s="258"/>
      <c r="G43" s="258"/>
      <c r="H43" s="272"/>
      <c r="I43" s="264"/>
      <c r="J43" s="232"/>
      <c r="K43" s="285"/>
      <c r="L43" s="232"/>
      <c r="M43" s="233"/>
      <c r="N43" s="232"/>
      <c r="O43" s="233"/>
      <c r="P43" s="232"/>
      <c r="Q43" s="233"/>
      <c r="R43" s="232"/>
      <c r="S43" s="233"/>
      <c r="T43" s="232"/>
      <c r="U43" s="233"/>
      <c r="V43" s="254"/>
      <c r="W43" s="255"/>
      <c r="X43" s="232"/>
      <c r="Y43" s="233"/>
      <c r="Z43" s="232"/>
      <c r="AA43" s="233"/>
      <c r="AB43" s="254"/>
      <c r="AC43" s="255"/>
      <c r="AD43" s="232"/>
      <c r="AE43" s="233"/>
      <c r="AF43" s="291"/>
      <c r="AG43" s="265"/>
    </row>
    <row r="44" spans="1:34" customHeight="1" ht="12" hidden="true" s="266" customFormat="1">
      <c r="A44" s="258" t="s">
        <v>184</v>
      </c>
      <c r="B44" s="257"/>
      <c r="C44" s="257">
        <f>SUM(J44:AF44)</f>
        <v>0</v>
      </c>
      <c r="D44" s="258"/>
      <c r="E44" s="258"/>
      <c r="F44" s="258"/>
      <c r="G44" s="258"/>
      <c r="H44" s="272"/>
      <c r="I44" s="264"/>
      <c r="J44" s="232"/>
      <c r="K44" s="285"/>
      <c r="L44" s="232"/>
      <c r="M44" s="233"/>
      <c r="N44" s="232"/>
      <c r="O44" s="233"/>
      <c r="P44" s="232"/>
      <c r="Q44" s="233"/>
      <c r="R44" s="232"/>
      <c r="S44" s="233"/>
      <c r="T44" s="232"/>
      <c r="U44" s="233"/>
      <c r="V44" s="232"/>
      <c r="W44" s="233"/>
      <c r="X44" s="281"/>
      <c r="Y44" s="282"/>
      <c r="Z44" s="232"/>
      <c r="AA44" s="233"/>
      <c r="AB44" s="232"/>
      <c r="AC44" s="233"/>
      <c r="AD44" s="232"/>
      <c r="AE44" s="233"/>
      <c r="AF44" s="283"/>
      <c r="AG44" s="265"/>
    </row>
    <row r="45" spans="1:34" customHeight="1" ht="12" hidden="true" s="266" customFormat="1">
      <c r="A45" s="258" t="s">
        <v>185</v>
      </c>
      <c r="B45" s="257"/>
      <c r="C45" s="257"/>
      <c r="D45" s="258"/>
      <c r="E45" s="258"/>
      <c r="F45" s="258"/>
      <c r="G45" s="258"/>
      <c r="H45" s="272"/>
      <c r="I45" s="264"/>
      <c r="J45" s="232"/>
      <c r="K45" s="285"/>
      <c r="L45" s="232"/>
      <c r="M45" s="233"/>
      <c r="N45" s="232"/>
      <c r="O45" s="233"/>
      <c r="P45" s="232"/>
      <c r="Q45" s="233"/>
      <c r="R45" s="232"/>
      <c r="S45" s="233"/>
      <c r="T45" s="232"/>
      <c r="U45" s="233"/>
      <c r="V45" s="232"/>
      <c r="W45" s="233"/>
      <c r="X45" s="232"/>
      <c r="Y45" s="233"/>
      <c r="Z45" s="232"/>
      <c r="AA45" s="233"/>
      <c r="AB45" s="232"/>
      <c r="AC45" s="233"/>
      <c r="AD45" s="232"/>
      <c r="AE45" s="233"/>
      <c r="AF45" s="232"/>
      <c r="AG45" s="265"/>
    </row>
    <row r="46" spans="1:34" customHeight="1" ht="12" hidden="true" s="266" customFormat="1">
      <c r="A46" s="258" t="s">
        <v>186</v>
      </c>
      <c r="B46" s="257"/>
      <c r="C46" s="257"/>
      <c r="D46" s="258"/>
      <c r="E46" s="258"/>
      <c r="F46" s="258"/>
      <c r="G46" s="258"/>
      <c r="H46" s="272"/>
      <c r="I46" s="264"/>
      <c r="J46" s="232"/>
      <c r="K46" s="285"/>
      <c r="L46" s="232"/>
      <c r="M46" s="233"/>
      <c r="N46" s="232"/>
      <c r="O46" s="233"/>
      <c r="P46" s="232"/>
      <c r="Q46" s="233"/>
      <c r="R46" s="232"/>
      <c r="S46" s="233"/>
      <c r="T46" s="232"/>
      <c r="U46" s="233"/>
      <c r="V46" s="232"/>
      <c r="W46" s="233"/>
      <c r="X46" s="232"/>
      <c r="Y46" s="233"/>
      <c r="Z46" s="232"/>
      <c r="AA46" s="233"/>
      <c r="AB46" s="232"/>
      <c r="AC46" s="233"/>
      <c r="AD46" s="232"/>
      <c r="AE46" s="233"/>
      <c r="AF46" s="232"/>
      <c r="AG46" s="265"/>
    </row>
    <row r="47" spans="1:34" customHeight="1" ht="12" s="266" customFormat="1">
      <c r="A47" s="258" t="s">
        <v>187</v>
      </c>
      <c r="B47" s="257"/>
      <c r="C47" s="257">
        <f>SUM(J47:AF47)</f>
        <v>68000</v>
      </c>
      <c r="D47" s="258"/>
      <c r="E47" s="258"/>
      <c r="F47" s="258"/>
      <c r="G47" s="258"/>
      <c r="H47" s="272"/>
      <c r="I47" s="264"/>
      <c r="J47" s="232"/>
      <c r="K47" s="285"/>
      <c r="L47" s="232"/>
      <c r="M47" s="233"/>
      <c r="N47" s="252">
        <f>SUM(N48)</f>
        <v>68000</v>
      </c>
      <c r="O47" s="233"/>
      <c r="P47" s="232"/>
      <c r="Q47" s="233"/>
      <c r="R47" s="232"/>
      <c r="S47" s="233"/>
      <c r="T47" s="232"/>
      <c r="U47" s="233"/>
      <c r="V47" s="232"/>
      <c r="W47" s="233"/>
      <c r="X47" s="232"/>
      <c r="Y47" s="233"/>
      <c r="Z47" s="232"/>
      <c r="AA47" s="233"/>
      <c r="AB47" s="232"/>
      <c r="AC47" s="233"/>
      <c r="AD47" s="232"/>
      <c r="AE47" s="233"/>
      <c r="AF47" s="292"/>
      <c r="AG47" s="265"/>
    </row>
    <row r="48" spans="1:34" customHeight="1" ht="12" hidden="true" s="266" customFormat="1">
      <c r="A48" s="258"/>
      <c r="B48" s="257"/>
      <c r="C48" s="257"/>
      <c r="D48" s="258"/>
      <c r="E48" s="258"/>
      <c r="F48" s="258"/>
      <c r="G48" s="258"/>
      <c r="H48" s="272"/>
      <c r="I48" s="264"/>
      <c r="J48" s="232"/>
      <c r="K48" s="285"/>
      <c r="L48" s="232"/>
      <c r="M48" s="285" t="s">
        <v>188</v>
      </c>
      <c r="N48" s="232">
        <v>68000</v>
      </c>
      <c r="O48" s="233"/>
      <c r="P48" s="232"/>
      <c r="Q48" s="233"/>
      <c r="R48" s="232"/>
      <c r="S48" s="233"/>
      <c r="T48" s="232"/>
      <c r="U48" s="233"/>
      <c r="V48" s="232"/>
      <c r="W48" s="233"/>
      <c r="X48" s="232"/>
      <c r="Y48" s="233"/>
      <c r="Z48" s="232"/>
      <c r="AA48" s="233"/>
      <c r="AB48" s="232"/>
      <c r="AC48" s="233"/>
      <c r="AD48" s="232"/>
      <c r="AE48" s="233"/>
      <c r="AF48" s="292"/>
      <c r="AG48" s="265"/>
    </row>
    <row r="49" spans="1:34" customHeight="1" ht="12" s="266" customFormat="1">
      <c r="A49" s="258" t="s">
        <v>189</v>
      </c>
      <c r="B49" s="257"/>
      <c r="C49" s="257">
        <f>SUM(J49:AF49)</f>
        <v>0</v>
      </c>
      <c r="D49" s="258"/>
      <c r="E49" s="258"/>
      <c r="F49" s="258"/>
      <c r="G49" s="258"/>
      <c r="H49" s="272"/>
      <c r="I49" s="264"/>
      <c r="J49" s="232"/>
      <c r="K49" s="285"/>
      <c r="L49" s="232"/>
      <c r="M49" s="233"/>
      <c r="N49" s="232"/>
      <c r="O49" s="233"/>
      <c r="P49" s="232"/>
      <c r="Q49" s="233"/>
      <c r="R49" s="293"/>
      <c r="S49" s="294"/>
      <c r="T49" s="232"/>
      <c r="U49" s="233"/>
      <c r="V49" s="232"/>
      <c r="W49" s="233"/>
      <c r="X49" s="232"/>
      <c r="Y49" s="233"/>
      <c r="Z49" s="232"/>
      <c r="AA49" s="233"/>
      <c r="AB49" s="232"/>
      <c r="AC49" s="233"/>
      <c r="AD49" s="232"/>
      <c r="AE49" s="233"/>
      <c r="AF49" s="281"/>
      <c r="AG49" s="265"/>
    </row>
    <row r="50" spans="1:34" customHeight="1" ht="12" s="266" customFormat="1">
      <c r="A50" s="258" t="s">
        <v>190</v>
      </c>
      <c r="B50" s="257"/>
      <c r="C50" s="257">
        <f>SUM(J50:AF50)</f>
        <v>0</v>
      </c>
      <c r="D50" s="258"/>
      <c r="E50" s="258"/>
      <c r="F50" s="258"/>
      <c r="G50" s="258"/>
      <c r="H50" s="272"/>
      <c r="I50" s="264"/>
      <c r="J50" s="232"/>
      <c r="K50" s="285"/>
      <c r="L50" s="232"/>
      <c r="M50" s="233"/>
      <c r="N50" s="289"/>
      <c r="O50" s="290"/>
      <c r="P50" s="232"/>
      <c r="Q50" s="233"/>
      <c r="R50" s="232"/>
      <c r="S50" s="233"/>
      <c r="T50" s="232"/>
      <c r="U50" s="233"/>
      <c r="V50" s="232"/>
      <c r="W50" s="233"/>
      <c r="X50" s="232"/>
      <c r="Y50" s="233"/>
      <c r="Z50" s="232"/>
      <c r="AA50" s="233"/>
      <c r="AB50" s="232"/>
      <c r="AC50" s="233"/>
      <c r="AD50" s="281"/>
      <c r="AE50" s="282"/>
      <c r="AF50" s="283"/>
      <c r="AG50" s="265"/>
    </row>
    <row r="51" spans="1:34" customHeight="1" ht="12" hidden="true" s="266" customFormat="1">
      <c r="A51" s="258" t="s">
        <v>191</v>
      </c>
      <c r="B51" s="257"/>
      <c r="C51" s="257">
        <f>SUM(J51:AF51)</f>
        <v>0</v>
      </c>
      <c r="D51" s="258"/>
      <c r="E51" s="258"/>
      <c r="F51" s="258"/>
      <c r="G51" s="258"/>
      <c r="H51" s="272"/>
      <c r="I51" s="264"/>
      <c r="J51" s="232"/>
      <c r="K51" s="285"/>
      <c r="L51" s="232"/>
      <c r="M51" s="233"/>
      <c r="N51" s="232"/>
      <c r="O51" s="233"/>
      <c r="P51" s="232"/>
      <c r="Q51" s="233"/>
      <c r="R51" s="232"/>
      <c r="S51" s="233"/>
      <c r="T51" s="232"/>
      <c r="U51" s="233"/>
      <c r="V51" s="232"/>
      <c r="W51" s="233"/>
      <c r="X51" s="232"/>
      <c r="Y51" s="233"/>
      <c r="Z51" s="232"/>
      <c r="AA51" s="233"/>
      <c r="AB51" s="232"/>
      <c r="AC51" s="233"/>
      <c r="AD51" s="232"/>
      <c r="AE51" s="233"/>
      <c r="AF51" s="283"/>
      <c r="AG51" s="265"/>
    </row>
    <row r="52" spans="1:34" customHeight="1" ht="12" hidden="true" s="266" customFormat="1">
      <c r="A52" s="258" t="s">
        <v>192</v>
      </c>
      <c r="B52" s="257"/>
      <c r="C52" s="257">
        <f>SUM(J52:AF52)</f>
        <v>0</v>
      </c>
      <c r="D52" s="258"/>
      <c r="E52" s="258"/>
      <c r="F52" s="258"/>
      <c r="G52" s="258"/>
      <c r="H52" s="272"/>
      <c r="I52" s="264"/>
      <c r="J52" s="232"/>
      <c r="K52" s="285"/>
      <c r="L52" s="232"/>
      <c r="M52" s="233"/>
      <c r="N52" s="232"/>
      <c r="O52" s="233"/>
      <c r="P52" s="232"/>
      <c r="Q52" s="233"/>
      <c r="R52" s="232"/>
      <c r="S52" s="233"/>
      <c r="T52" s="232"/>
      <c r="U52" s="233"/>
      <c r="V52" s="232"/>
      <c r="W52" s="233"/>
      <c r="X52" s="232"/>
      <c r="Y52" s="233"/>
      <c r="Z52" s="232"/>
      <c r="AA52" s="233"/>
      <c r="AB52" s="232"/>
      <c r="AC52" s="233"/>
      <c r="AD52" s="232"/>
      <c r="AE52" s="233"/>
      <c r="AF52" s="289"/>
      <c r="AG52" s="265"/>
    </row>
    <row r="53" spans="1:34" customHeight="1" ht="12" hidden="true" s="266" customFormat="1">
      <c r="A53" s="258" t="s">
        <v>193</v>
      </c>
      <c r="B53" s="257"/>
      <c r="C53" s="257">
        <f>SUM(J53:AF53)</f>
        <v>0</v>
      </c>
      <c r="D53" s="258"/>
      <c r="E53" s="258"/>
      <c r="F53" s="258"/>
      <c r="G53" s="258"/>
      <c r="H53" s="272"/>
      <c r="I53" s="264"/>
      <c r="J53" s="232"/>
      <c r="K53" s="285"/>
      <c r="L53" s="232"/>
      <c r="M53" s="233"/>
      <c r="N53" s="232"/>
      <c r="O53" s="233"/>
      <c r="P53" s="232"/>
      <c r="Q53" s="233"/>
      <c r="R53" s="232"/>
      <c r="S53" s="233"/>
      <c r="T53" s="232"/>
      <c r="U53" s="233"/>
      <c r="V53" s="232"/>
      <c r="W53" s="233"/>
      <c r="X53" s="232"/>
      <c r="Y53" s="233"/>
      <c r="Z53" s="232"/>
      <c r="AA53" s="233"/>
      <c r="AB53" s="232"/>
      <c r="AC53" s="233"/>
      <c r="AD53" s="232"/>
      <c r="AE53" s="233"/>
      <c r="AF53" s="289"/>
      <c r="AG53" s="265"/>
    </row>
    <row r="54" spans="1:34" customHeight="1" ht="12" hidden="true" s="266" customFormat="1">
      <c r="A54" s="258" t="s">
        <v>194</v>
      </c>
      <c r="B54" s="257"/>
      <c r="C54" s="257">
        <f>SUM(J54:AF54)</f>
        <v>0</v>
      </c>
      <c r="D54" s="258"/>
      <c r="E54" s="258"/>
      <c r="F54" s="258"/>
      <c r="G54" s="258"/>
      <c r="H54" s="272" t="s">
        <v>195</v>
      </c>
      <c r="I54" s="264"/>
      <c r="J54" s="232"/>
      <c r="K54" s="285"/>
      <c r="L54" s="232"/>
      <c r="M54" s="233"/>
      <c r="N54" s="232"/>
      <c r="O54" s="233"/>
      <c r="P54" s="232"/>
      <c r="Q54" s="233"/>
      <c r="R54" s="232"/>
      <c r="S54" s="233"/>
      <c r="T54" s="232"/>
      <c r="U54" s="233"/>
      <c r="V54" s="232"/>
      <c r="W54" s="233"/>
      <c r="X54" s="232"/>
      <c r="Y54" s="233"/>
      <c r="Z54" s="232"/>
      <c r="AA54" s="233"/>
      <c r="AB54" s="232"/>
      <c r="AC54" s="233"/>
      <c r="AD54" s="232"/>
      <c r="AE54" s="233"/>
      <c r="AF54" s="289"/>
      <c r="AG54" s="265"/>
    </row>
    <row r="55" spans="1:34" customHeight="1" ht="12" hidden="true" s="266" customFormat="1">
      <c r="A55" s="258" t="s">
        <v>196</v>
      </c>
      <c r="B55" s="257"/>
      <c r="C55" s="257">
        <f>SUM(J55:AF55)</f>
        <v>0</v>
      </c>
      <c r="D55" s="258"/>
      <c r="E55" s="258"/>
      <c r="F55" s="258"/>
      <c r="G55" s="258"/>
      <c r="H55" s="272"/>
      <c r="I55" s="264"/>
      <c r="J55" s="232"/>
      <c r="K55" s="285"/>
      <c r="L55" s="232"/>
      <c r="M55" s="233"/>
      <c r="N55" s="232"/>
      <c r="O55" s="233"/>
      <c r="P55" s="232"/>
      <c r="Q55" s="233"/>
      <c r="R55" s="262"/>
      <c r="S55" s="264"/>
      <c r="T55" s="232"/>
      <c r="U55" s="233"/>
      <c r="V55" s="232"/>
      <c r="W55" s="233"/>
      <c r="X55" s="232"/>
      <c r="Y55" s="233"/>
      <c r="Z55" s="232"/>
      <c r="AA55" s="233"/>
      <c r="AB55" s="232"/>
      <c r="AC55" s="233"/>
      <c r="AD55" s="232"/>
      <c r="AE55" s="233"/>
      <c r="AF55" s="289"/>
      <c r="AG55" s="265"/>
    </row>
    <row r="56" spans="1:34" customHeight="1" ht="12" hidden="true" s="266" customFormat="1">
      <c r="A56" s="258" t="s">
        <v>197</v>
      </c>
      <c r="B56" s="257"/>
      <c r="C56" s="257">
        <f>SUM(J56:AF56)</f>
        <v>0</v>
      </c>
      <c r="D56" s="258"/>
      <c r="E56" s="258"/>
      <c r="F56" s="258"/>
      <c r="G56" s="258"/>
      <c r="H56" s="272"/>
      <c r="I56" s="264"/>
      <c r="J56" s="232"/>
      <c r="K56" s="285"/>
      <c r="L56" s="232"/>
      <c r="M56" s="233"/>
      <c r="N56" s="232"/>
      <c r="O56" s="233"/>
      <c r="P56" s="232"/>
      <c r="Q56" s="233"/>
      <c r="R56" s="262"/>
      <c r="S56" s="264"/>
      <c r="T56" s="232"/>
      <c r="U56" s="233"/>
      <c r="V56" s="232"/>
      <c r="W56" s="233"/>
      <c r="X56" s="232"/>
      <c r="Y56" s="233"/>
      <c r="Z56" s="232"/>
      <c r="AA56" s="233"/>
      <c r="AB56" s="232"/>
      <c r="AC56" s="233"/>
      <c r="AD56" s="232"/>
      <c r="AE56" s="233"/>
      <c r="AF56" s="289"/>
      <c r="AG56" s="265"/>
    </row>
    <row r="57" spans="1:34" s="266" customFormat="1">
      <c r="A57" s="267" t="s">
        <v>198</v>
      </c>
      <c r="B57" s="257"/>
      <c r="C57" s="257"/>
      <c r="D57" s="258"/>
      <c r="E57" s="258"/>
      <c r="F57" s="258"/>
      <c r="G57" s="258"/>
      <c r="H57" s="272"/>
      <c r="I57" s="264"/>
      <c r="J57" s="232"/>
      <c r="K57" s="285"/>
      <c r="L57" s="232"/>
      <c r="M57" s="233"/>
      <c r="N57" s="232"/>
      <c r="O57" s="233"/>
      <c r="P57" s="232"/>
      <c r="Q57" s="233"/>
      <c r="R57" s="232"/>
      <c r="S57" s="233"/>
      <c r="T57" s="232"/>
      <c r="U57" s="233"/>
      <c r="V57" s="232"/>
      <c r="W57" s="233"/>
      <c r="X57" s="232"/>
      <c r="Y57" s="233"/>
      <c r="Z57" s="232"/>
      <c r="AA57" s="233"/>
      <c r="AB57" s="232"/>
      <c r="AC57" s="233"/>
      <c r="AD57" s="232"/>
      <c r="AE57" s="233"/>
      <c r="AF57" s="232"/>
      <c r="AG57" s="265"/>
    </row>
    <row r="58" spans="1:34" customHeight="1" ht="12" s="266" customFormat="1">
      <c r="A58" s="258" t="s">
        <v>199</v>
      </c>
      <c r="B58" s="257">
        <f>SUM(J58:AF58)</f>
        <v>0</v>
      </c>
      <c r="C58" s="257"/>
      <c r="D58" s="258"/>
      <c r="E58" s="258"/>
      <c r="F58" s="258"/>
      <c r="G58" s="258"/>
      <c r="H58" s="272"/>
      <c r="I58" s="264"/>
      <c r="J58" s="232"/>
      <c r="K58" s="285"/>
      <c r="L58" s="232"/>
      <c r="M58" s="233"/>
      <c r="N58" s="293"/>
      <c r="O58" s="294"/>
      <c r="P58" s="262"/>
      <c r="Q58" s="264"/>
      <c r="R58" s="232"/>
      <c r="S58" s="233"/>
      <c r="T58" s="293"/>
      <c r="U58" s="294"/>
      <c r="V58" s="232"/>
      <c r="W58" s="233"/>
      <c r="X58" s="252"/>
      <c r="Y58" s="253"/>
      <c r="Z58" s="232"/>
      <c r="AA58" s="233"/>
      <c r="AB58" s="254"/>
      <c r="AC58" s="255"/>
      <c r="AD58" s="281"/>
      <c r="AE58" s="282"/>
      <c r="AF58" s="232"/>
      <c r="AG58" s="265"/>
    </row>
    <row r="59" spans="1:34" customHeight="1" ht="12.75" s="266" customFormat="1">
      <c r="A59" s="258" t="s">
        <v>200</v>
      </c>
      <c r="B59" s="257"/>
      <c r="C59" s="257">
        <f>SUM(J59:AF59)</f>
        <v>0</v>
      </c>
      <c r="D59" s="258"/>
      <c r="E59" s="258"/>
      <c r="F59" s="258"/>
      <c r="G59" s="258"/>
      <c r="H59" s="272"/>
      <c r="I59" s="264"/>
      <c r="J59" s="232"/>
      <c r="K59" s="285"/>
      <c r="L59" s="232"/>
      <c r="M59" s="233"/>
      <c r="N59" s="232"/>
      <c r="O59" s="233"/>
      <c r="P59" s="232"/>
      <c r="Q59" s="233"/>
      <c r="R59" s="289"/>
      <c r="S59" s="290"/>
      <c r="T59" s="295"/>
      <c r="U59" s="261"/>
      <c r="V59" s="296"/>
      <c r="W59" s="297"/>
      <c r="X59" s="232"/>
      <c r="Y59" s="233"/>
      <c r="Z59" s="232"/>
      <c r="AA59" s="233"/>
      <c r="AB59" s="232"/>
      <c r="AC59" s="233"/>
      <c r="AD59" s="232"/>
      <c r="AE59" s="233"/>
      <c r="AF59" s="289"/>
      <c r="AG59" s="265"/>
    </row>
    <row r="60" spans="1:34" customHeight="1" ht="12" hidden="true" s="266" customFormat="1">
      <c r="A60" s="258" t="s">
        <v>201</v>
      </c>
      <c r="B60" s="257"/>
      <c r="C60" s="257"/>
      <c r="D60" s="258"/>
      <c r="E60" s="258"/>
      <c r="F60" s="258"/>
      <c r="G60" s="258"/>
      <c r="H60" s="272"/>
      <c r="I60" s="264"/>
      <c r="J60" s="232"/>
      <c r="K60" s="285"/>
      <c r="L60" s="232"/>
      <c r="M60" s="233"/>
      <c r="N60" s="232"/>
      <c r="O60" s="233"/>
      <c r="P60" s="298"/>
      <c r="Q60" s="299"/>
      <c r="R60" s="232"/>
      <c r="S60" s="233"/>
      <c r="T60" s="293"/>
      <c r="U60" s="294"/>
      <c r="V60" s="232"/>
      <c r="W60" s="233"/>
      <c r="X60" s="232"/>
      <c r="Y60" s="233"/>
      <c r="Z60" s="232"/>
      <c r="AA60" s="233"/>
      <c r="AB60" s="232"/>
      <c r="AC60" s="233"/>
      <c r="AD60" s="232"/>
      <c r="AE60" s="233"/>
      <c r="AF60" s="262"/>
      <c r="AG60" s="265"/>
    </row>
    <row r="61" spans="1:34" customHeight="1" ht="12" s="266" customFormat="1">
      <c r="A61" s="258" t="s">
        <v>202</v>
      </c>
      <c r="B61" s="257"/>
      <c r="C61" s="257">
        <f>SUM(J61:AF61)</f>
        <v>0</v>
      </c>
      <c r="D61" s="258"/>
      <c r="E61" s="258"/>
      <c r="F61" s="258"/>
      <c r="G61" s="258"/>
      <c r="H61" s="272"/>
      <c r="I61" s="264"/>
      <c r="J61" s="232"/>
      <c r="K61" s="285"/>
      <c r="L61" s="232"/>
      <c r="M61" s="233"/>
      <c r="N61" s="232"/>
      <c r="O61" s="233"/>
      <c r="P61" s="232"/>
      <c r="Q61" s="233"/>
      <c r="R61" s="232"/>
      <c r="S61" s="233"/>
      <c r="T61" s="232"/>
      <c r="U61" s="233"/>
      <c r="V61" s="232"/>
      <c r="W61" s="233"/>
      <c r="X61" s="232"/>
      <c r="Y61" s="233"/>
      <c r="Z61" s="232"/>
      <c r="AA61" s="233"/>
      <c r="AB61" s="232"/>
      <c r="AC61" s="233"/>
      <c r="AD61" s="232"/>
      <c r="AE61" s="233"/>
      <c r="AF61" s="281"/>
      <c r="AG61" s="265"/>
    </row>
    <row r="62" spans="1:34" customHeight="1" ht="14.25" hidden="true" s="266" customFormat="1">
      <c r="A62" s="258" t="s">
        <v>203</v>
      </c>
      <c r="B62" s="257"/>
      <c r="C62" s="257">
        <f>SUM(J62:AF62)</f>
        <v>0</v>
      </c>
      <c r="D62" s="258"/>
      <c r="E62" s="258"/>
      <c r="F62" s="258"/>
      <c r="G62" s="258"/>
      <c r="H62" s="272"/>
      <c r="I62" s="264"/>
      <c r="J62" s="232"/>
      <c r="K62" s="285"/>
      <c r="L62" s="232"/>
      <c r="M62" s="233"/>
      <c r="N62" s="232"/>
      <c r="O62" s="233"/>
      <c r="P62" s="232"/>
      <c r="Q62" s="233"/>
      <c r="R62" s="232"/>
      <c r="S62" s="233"/>
      <c r="T62" s="232"/>
      <c r="U62" s="233"/>
      <c r="V62" s="232"/>
      <c r="W62" s="233"/>
      <c r="X62" s="232"/>
      <c r="Y62" s="233"/>
      <c r="Z62" s="232"/>
      <c r="AA62" s="233"/>
      <c r="AB62" s="232"/>
      <c r="AC62" s="233"/>
      <c r="AD62" s="232"/>
      <c r="AE62" s="233"/>
      <c r="AF62" s="281"/>
      <c r="AG62" s="265"/>
    </row>
    <row r="63" spans="1:34" customHeight="1" ht="12" hidden="true" s="266" customFormat="1">
      <c r="A63" s="258" t="s">
        <v>204</v>
      </c>
      <c r="B63" s="257"/>
      <c r="C63" s="257">
        <f>SUM(J63:AF63)</f>
        <v>0</v>
      </c>
      <c r="D63" s="258"/>
      <c r="E63" s="258"/>
      <c r="F63" s="258"/>
      <c r="G63" s="258"/>
      <c r="H63" s="272"/>
      <c r="I63" s="264"/>
      <c r="J63" s="232"/>
      <c r="K63" s="285"/>
      <c r="L63" s="232"/>
      <c r="M63" s="233"/>
      <c r="N63" s="289"/>
      <c r="O63" s="290"/>
      <c r="P63" s="232"/>
      <c r="Q63" s="233"/>
      <c r="R63" s="232"/>
      <c r="S63" s="233"/>
      <c r="T63" s="289"/>
      <c r="U63" s="290"/>
      <c r="V63" s="232"/>
      <c r="W63" s="233"/>
      <c r="X63" s="232"/>
      <c r="Y63" s="233"/>
      <c r="Z63" s="232"/>
      <c r="AA63" s="233"/>
      <c r="AB63" s="232"/>
      <c r="AC63" s="233"/>
      <c r="AD63" s="232"/>
      <c r="AE63" s="233"/>
      <c r="AF63" s="232"/>
      <c r="AG63" s="265"/>
    </row>
    <row r="64" spans="1:34" customHeight="1" ht="12" s="266" customFormat="1">
      <c r="A64" s="258" t="s">
        <v>205</v>
      </c>
      <c r="B64" s="257"/>
      <c r="C64" s="257">
        <f>SUM(J64:AF64)</f>
        <v>0</v>
      </c>
      <c r="D64" s="258"/>
      <c r="E64" s="258"/>
      <c r="F64" s="258"/>
      <c r="G64" s="258"/>
      <c r="H64" s="272"/>
      <c r="I64" s="264"/>
      <c r="J64" s="232"/>
      <c r="K64" s="285"/>
      <c r="L64" s="232"/>
      <c r="M64" s="233"/>
      <c r="N64" s="232"/>
      <c r="O64" s="233"/>
      <c r="P64" s="232"/>
      <c r="Q64" s="233"/>
      <c r="R64" s="232"/>
      <c r="S64" s="233"/>
      <c r="T64" s="232"/>
      <c r="U64" s="233"/>
      <c r="V64" s="254"/>
      <c r="W64" s="255"/>
      <c r="X64" s="262"/>
      <c r="Y64" s="264"/>
      <c r="Z64" s="232"/>
      <c r="AA64" s="233"/>
      <c r="AB64" s="232"/>
      <c r="AC64" s="233"/>
      <c r="AD64" s="300"/>
      <c r="AE64" s="301"/>
      <c r="AF64" s="232"/>
      <c r="AG64" s="265"/>
    </row>
    <row r="65" spans="1:34" customHeight="1" ht="14.25" hidden="true" s="266" customFormat="1">
      <c r="A65" s="258" t="s">
        <v>206</v>
      </c>
      <c r="B65" s="257"/>
      <c r="C65" s="257">
        <f>SUM(J65:AF65)</f>
        <v>0</v>
      </c>
      <c r="D65" s="258"/>
      <c r="E65" s="258"/>
      <c r="F65" s="258"/>
      <c r="G65" s="258"/>
      <c r="H65" s="272"/>
      <c r="I65" s="264"/>
      <c r="J65" s="232"/>
      <c r="K65" s="285"/>
      <c r="L65" s="232"/>
      <c r="M65" s="233"/>
      <c r="N65" s="232"/>
      <c r="O65" s="233"/>
      <c r="P65" s="232"/>
      <c r="Q65" s="233"/>
      <c r="R65" s="232"/>
      <c r="S65" s="233"/>
      <c r="T65" s="232"/>
      <c r="U65" s="233"/>
      <c r="V65" s="302"/>
      <c r="W65" s="303"/>
      <c r="X65" s="302"/>
      <c r="Y65" s="303"/>
      <c r="Z65" s="281"/>
      <c r="AA65" s="282"/>
      <c r="AB65" s="232"/>
      <c r="AC65" s="233"/>
      <c r="AD65" s="232"/>
      <c r="AE65" s="233"/>
      <c r="AF65" s="281"/>
      <c r="AG65" s="265"/>
    </row>
    <row r="66" spans="1:34" customHeight="1" ht="14.25" hidden="true" s="266" customFormat="1">
      <c r="A66" s="258" t="s">
        <v>207</v>
      </c>
      <c r="B66" s="257"/>
      <c r="C66" s="257">
        <f>SUM(J66:AF66)</f>
        <v>0</v>
      </c>
      <c r="D66" s="258"/>
      <c r="E66" s="258"/>
      <c r="F66" s="258"/>
      <c r="G66" s="258"/>
      <c r="H66" s="272"/>
      <c r="I66" s="264"/>
      <c r="J66" s="232"/>
      <c r="K66" s="285"/>
      <c r="L66" s="232"/>
      <c r="M66" s="233"/>
      <c r="N66" s="232"/>
      <c r="O66" s="233"/>
      <c r="P66" s="232"/>
      <c r="Q66" s="233"/>
      <c r="R66" s="232"/>
      <c r="S66" s="233"/>
      <c r="T66" s="232"/>
      <c r="U66" s="233"/>
      <c r="V66" s="232"/>
      <c r="W66" s="233"/>
      <c r="X66" s="232"/>
      <c r="Y66" s="233"/>
      <c r="Z66" s="232"/>
      <c r="AA66" s="233"/>
      <c r="AB66" s="232"/>
      <c r="AC66" s="233"/>
      <c r="AD66" s="232"/>
      <c r="AE66" s="233"/>
      <c r="AF66" s="281"/>
      <c r="AG66" s="265"/>
    </row>
    <row r="67" spans="1:34" s="266" customFormat="1">
      <c r="A67" s="267" t="s">
        <v>208</v>
      </c>
      <c r="B67" s="268">
        <f>SUM(B58:B66)</f>
        <v>0</v>
      </c>
      <c r="C67" s="268">
        <f>SUM(C33:C66)</f>
        <v>148762.1</v>
      </c>
      <c r="D67" s="259"/>
      <c r="E67" s="259"/>
      <c r="F67" s="269"/>
      <c r="G67" s="259"/>
      <c r="H67" s="272"/>
      <c r="I67" s="264"/>
      <c r="J67" s="232"/>
      <c r="K67" s="285"/>
      <c r="L67" s="232"/>
      <c r="M67" s="233"/>
      <c r="N67" s="232"/>
      <c r="O67" s="233"/>
      <c r="P67" s="232"/>
      <c r="Q67" s="233"/>
      <c r="R67" s="262"/>
      <c r="S67" s="264"/>
      <c r="T67" s="232"/>
      <c r="U67" s="233"/>
      <c r="V67" s="232"/>
      <c r="W67" s="233"/>
      <c r="X67" s="232"/>
      <c r="Y67" s="233"/>
      <c r="Z67" s="232"/>
      <c r="AA67" s="233"/>
      <c r="AB67" s="232"/>
      <c r="AC67" s="233"/>
      <c r="AD67" s="232"/>
      <c r="AE67" s="233"/>
      <c r="AF67" s="262"/>
      <c r="AG67" s="265"/>
    </row>
    <row r="68" spans="1:34" s="266" customFormat="1">
      <c r="A68" s="267" t="s">
        <v>209</v>
      </c>
      <c r="B68" s="268">
        <f>+B30-B67</f>
        <v>11311184.72</v>
      </c>
      <c r="C68" s="268">
        <f>+C30-C67</f>
        <v>123964063.85</v>
      </c>
      <c r="D68" s="267"/>
      <c r="E68" s="267"/>
      <c r="F68" s="269"/>
      <c r="G68" s="269">
        <f>+G30-C67-B67</f>
        <v>135275248.57</v>
      </c>
      <c r="H68" s="270"/>
      <c r="I68" s="271"/>
      <c r="J68" s="232"/>
      <c r="K68" s="285"/>
      <c r="L68" s="232"/>
      <c r="M68" s="233"/>
      <c r="N68" s="232"/>
      <c r="O68" s="233"/>
      <c r="P68" s="232"/>
      <c r="Q68" s="233"/>
      <c r="R68" s="232"/>
      <c r="S68" s="233"/>
      <c r="T68" s="232"/>
      <c r="U68" s="233"/>
      <c r="V68" s="232"/>
      <c r="W68" s="233"/>
      <c r="X68" s="232"/>
      <c r="Y68" s="233"/>
      <c r="Z68" s="232"/>
      <c r="AA68" s="233"/>
      <c r="AB68" s="232"/>
      <c r="AC68" s="233"/>
      <c r="AD68" s="232"/>
      <c r="AE68" s="233"/>
      <c r="AF68" s="232"/>
      <c r="AG68" s="265"/>
    </row>
    <row r="69" spans="1:34" customHeight="1" ht="7.5" s="266" customFormat="1">
      <c r="A69" s="304"/>
      <c r="B69" s="305"/>
      <c r="C69" s="305"/>
      <c r="D69" s="304"/>
      <c r="E69" s="304"/>
      <c r="F69" s="270"/>
      <c r="G69" s="270"/>
      <c r="H69" s="270"/>
      <c r="I69" s="271"/>
      <c r="J69" s="232"/>
      <c r="K69" s="285"/>
      <c r="L69" s="232"/>
      <c r="M69" s="233"/>
      <c r="N69" s="232"/>
      <c r="O69" s="233"/>
      <c r="P69" s="232"/>
      <c r="Q69" s="233"/>
      <c r="R69" s="232"/>
      <c r="S69" s="233"/>
      <c r="T69" s="232"/>
      <c r="U69" s="233"/>
      <c r="V69" s="232"/>
      <c r="W69" s="233"/>
      <c r="X69" s="232"/>
      <c r="Y69" s="233"/>
      <c r="Z69" s="232"/>
      <c r="AA69" s="233"/>
      <c r="AB69" s="232"/>
      <c r="AC69" s="233"/>
      <c r="AD69" s="232"/>
      <c r="AE69" s="233"/>
      <c r="AF69" s="232"/>
      <c r="AG69" s="265"/>
    </row>
    <row r="70" spans="1:34" customHeight="1" ht="14.25" s="266" customFormat="1">
      <c r="A70" s="304" t="s">
        <v>56</v>
      </c>
      <c r="B70" s="305"/>
      <c r="C70" s="305"/>
      <c r="D70" s="304"/>
      <c r="E70" s="304"/>
      <c r="F70" s="270"/>
      <c r="G70" s="270"/>
      <c r="H70" s="270"/>
      <c r="I70" s="271"/>
      <c r="J70" s="232"/>
      <c r="K70" s="285"/>
      <c r="L70" s="232"/>
      <c r="M70" s="233"/>
      <c r="N70" s="232"/>
      <c r="O70" s="233"/>
      <c r="P70" s="232"/>
      <c r="Q70" s="233"/>
      <c r="R70" s="232"/>
      <c r="S70" s="233"/>
      <c r="T70" s="232"/>
      <c r="U70" s="233"/>
      <c r="V70" s="232"/>
      <c r="W70" s="233"/>
      <c r="X70" s="232"/>
      <c r="Y70" s="233"/>
      <c r="Z70" s="232"/>
      <c r="AA70" s="233"/>
      <c r="AB70" s="232"/>
      <c r="AC70" s="233"/>
      <c r="AD70" s="232"/>
      <c r="AE70" s="233"/>
      <c r="AF70" s="232"/>
      <c r="AG70" s="265"/>
    </row>
    <row r="71" spans="1:34">
      <c r="B71" s="196"/>
      <c r="T71" s="306"/>
      <c r="U71" s="246"/>
    </row>
    <row r="72" spans="1:34">
      <c r="A72" s="307" t="s">
        <v>92</v>
      </c>
      <c r="B72" s="308" t="s">
        <v>92</v>
      </c>
      <c r="C72" s="308"/>
      <c r="D72" s="308"/>
      <c r="T72" s="306"/>
      <c r="U72" s="246"/>
    </row>
    <row r="73" spans="1:34">
      <c r="A73" s="214" t="s">
        <v>210</v>
      </c>
      <c r="B73" s="224" t="s">
        <v>93</v>
      </c>
      <c r="C73" s="224"/>
      <c r="D73" s="224"/>
      <c r="E73" s="224" t="s">
        <v>58</v>
      </c>
      <c r="F73" s="224"/>
      <c r="G73" s="224"/>
      <c r="H73" s="214"/>
      <c r="I73" s="215"/>
    </row>
    <row r="74" spans="1:34">
      <c r="A74" s="307" t="s">
        <v>211</v>
      </c>
      <c r="B74" s="308" t="s">
        <v>94</v>
      </c>
      <c r="C74" s="308"/>
      <c r="D74" s="308"/>
      <c r="E74" s="308" t="s">
        <v>60</v>
      </c>
      <c r="F74" s="308"/>
      <c r="G74" s="308"/>
      <c r="H74" s="307"/>
      <c r="I74" s="229"/>
    </row>
    <row r="75" spans="1:34">
      <c r="F75" s="223"/>
    </row>
    <row r="80" spans="1:34">
      <c r="D80" s="223"/>
    </row>
  </sheetData>
  <sheetProtection password="E174"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73:D73"/>
    <mergeCell ref="E73:G73"/>
    <mergeCell ref="B74:D74"/>
    <mergeCell ref="E74:G74"/>
    <mergeCell ref="B72:D72"/>
    <mergeCell ref="A4:G4"/>
    <mergeCell ref="A10:A12"/>
    <mergeCell ref="B10:B12"/>
    <mergeCell ref="C10:C12"/>
    <mergeCell ref="D10:D12"/>
    <mergeCell ref="E10:E12"/>
    <mergeCell ref="F10:F12"/>
    <mergeCell ref="G10:G12"/>
  </mergeCells>
  <printOptions gridLines="false" gridLinesSet="true" horizontalCentered="true"/>
  <pageMargins left="0.2" right="0.2" top="0.4" bottom="0.5" header="0.3" footer="0.3"/>
  <pageSetup paperSize="1" orientation="landscape" scale="91"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V54"/>
  <sheetViews>
    <sheetView tabSelected="0" workbookViewId="0" zoomScale="85" zoomScaleNormal="85" showGridLines="true" showRowColHeaders="1">
      <selection activeCell="F15" sqref="F15"/>
    </sheetView>
  </sheetViews>
  <sheetFormatPr defaultRowHeight="14.4" outlineLevelRow="0" outlineLevelCol="0"/>
  <cols>
    <col min="1" max="1" width="26.7109375" customWidth="true" style="311"/>
    <col min="2" max="2" width="20.7109375" customWidth="true" style="311"/>
    <col min="3" max="3" width="20.7109375" customWidth="true" style="311"/>
    <col min="4" max="4" width="20.7109375" customWidth="true" style="311"/>
    <col min="5" max="5" width="20.7109375" customWidth="true" style="311"/>
    <col min="6" max="6" width="20.7109375" customWidth="true" style="311"/>
    <col min="7" max="7" width="20.7109375" customWidth="true" style="311"/>
    <col min="8" max="8" width="20.7109375" customWidth="true" style="311"/>
    <col min="9" max="9" width="20.7109375" customWidth="true" style="311"/>
    <col min="10" max="10" width="9.140625" customWidth="true" style="311"/>
  </cols>
  <sheetData>
    <row r="1" spans="1:22">
      <c r="A1" s="309" t="s">
        <v>212</v>
      </c>
      <c r="B1" s="310"/>
      <c r="C1" s="310"/>
      <c r="D1" s="310"/>
      <c r="E1" s="310"/>
    </row>
    <row r="2" spans="1:22">
      <c r="A2" s="312"/>
      <c r="B2" s="312"/>
      <c r="C2" s="312"/>
      <c r="D2" s="312"/>
      <c r="E2" s="312"/>
    </row>
    <row r="3" spans="1:22">
      <c r="A3" s="313" t="s">
        <v>213</v>
      </c>
      <c r="B3" s="314"/>
      <c r="C3" s="314"/>
      <c r="D3" s="314"/>
      <c r="E3" s="314"/>
      <c r="F3" s="314"/>
      <c r="G3" s="314"/>
      <c r="H3" s="314"/>
      <c r="I3" s="315"/>
    </row>
    <row r="4" spans="1:22">
      <c r="A4" s="316"/>
      <c r="B4" s="317"/>
      <c r="C4" s="317"/>
      <c r="D4" s="317"/>
      <c r="E4" s="317"/>
      <c r="F4" s="317"/>
      <c r="G4" s="317"/>
      <c r="H4" s="317"/>
      <c r="I4" s="318"/>
    </row>
    <row r="5" spans="1:22">
      <c r="A5" s="319" t="s">
        <v>214</v>
      </c>
      <c r="B5" s="320">
        <v>1</v>
      </c>
      <c r="C5" s="321"/>
      <c r="D5" s="321" t="s">
        <v>4</v>
      </c>
      <c r="E5" s="320">
        <v>2023</v>
      </c>
      <c r="I5" s="322"/>
    </row>
    <row r="6" spans="1:22">
      <c r="A6" s="323" t="s">
        <v>5</v>
      </c>
      <c r="B6" s="324" t="s">
        <v>6</v>
      </c>
      <c r="C6" s="325"/>
      <c r="D6" s="326" t="s">
        <v>7</v>
      </c>
      <c r="E6" s="327">
        <v>2</v>
      </c>
      <c r="I6" s="322"/>
    </row>
    <row r="7" spans="1:22">
      <c r="A7" s="323" t="s">
        <v>215</v>
      </c>
      <c r="B7" s="328" t="s">
        <v>216</v>
      </c>
      <c r="I7" s="322"/>
    </row>
    <row r="8" spans="1:22">
      <c r="A8" s="323"/>
      <c r="I8" s="322"/>
    </row>
    <row r="9" spans="1:22" customHeight="1" ht="14.45" s="333" customFormat="1">
      <c r="A9" s="329" t="s">
        <v>217</v>
      </c>
      <c r="B9" s="329" t="s">
        <v>218</v>
      </c>
      <c r="C9" s="329" t="s">
        <v>219</v>
      </c>
      <c r="D9" s="329" t="s">
        <v>220</v>
      </c>
      <c r="E9" s="329" t="s">
        <v>221</v>
      </c>
      <c r="F9" s="330" t="s">
        <v>222</v>
      </c>
      <c r="G9" s="331"/>
      <c r="H9" s="332" t="s">
        <v>223</v>
      </c>
      <c r="I9" s="332" t="s">
        <v>224</v>
      </c>
    </row>
    <row r="10" spans="1:22" customHeight="1" ht="28.9" s="333" customFormat="1">
      <c r="A10" s="329"/>
      <c r="B10" s="334"/>
      <c r="C10" s="334"/>
      <c r="D10" s="329"/>
      <c r="E10" s="329"/>
      <c r="F10" s="335" t="s">
        <v>225</v>
      </c>
      <c r="G10" s="335" t="s">
        <v>226</v>
      </c>
      <c r="H10" s="334"/>
      <c r="I10" s="334"/>
    </row>
    <row r="11" spans="1:22" customHeight="1" ht="20.25" s="343" customFormat="1">
      <c r="A11" s="336" t="s">
        <v>227</v>
      </c>
      <c r="B11" s="337"/>
      <c r="C11" s="338">
        <v>12906684.2</v>
      </c>
      <c r="D11" s="339" t="s">
        <v>228</v>
      </c>
      <c r="E11" s="337"/>
      <c r="F11" s="340">
        <f>+G11/C11</f>
        <v>0.73032258509897</v>
      </c>
      <c r="G11" s="338">
        <f>8113996.34+547590.5+50100+370705-1382.87+229250+115784</f>
        <v>9426042.97</v>
      </c>
      <c r="H11" s="338"/>
      <c r="I11" s="341" t="s">
        <v>229</v>
      </c>
      <c r="J11" s="342"/>
    </row>
    <row r="12" spans="1:22" customHeight="1" ht="45" s="343" customFormat="1">
      <c r="A12" s="336" t="s">
        <v>230</v>
      </c>
      <c r="B12" s="337"/>
      <c r="C12" s="341">
        <f>1124000+6000</f>
        <v>1130000</v>
      </c>
      <c r="D12" s="344" t="s">
        <v>231</v>
      </c>
      <c r="E12" s="337"/>
      <c r="F12" s="340">
        <v>0.995</v>
      </c>
      <c r="G12" s="341">
        <v>1124557</v>
      </c>
      <c r="H12" s="341"/>
      <c r="I12" s="341" t="s">
        <v>229</v>
      </c>
      <c r="J12" s="342"/>
    </row>
    <row r="13" spans="1:22" customHeight="1" ht="30" s="343" customFormat="1">
      <c r="A13" s="336" t="s">
        <v>232</v>
      </c>
      <c r="B13" s="337"/>
      <c r="C13" s="338">
        <v>399975</v>
      </c>
      <c r="D13" s="345" t="s">
        <v>233</v>
      </c>
      <c r="E13" s="337"/>
      <c r="F13" s="340">
        <f>+G13/C13</f>
        <v>0.68479529970623</v>
      </c>
      <c r="G13" s="338">
        <v>273901</v>
      </c>
      <c r="H13" s="338"/>
      <c r="I13" s="341" t="s">
        <v>229</v>
      </c>
      <c r="J13" s="342"/>
    </row>
    <row r="14" spans="1:22" customHeight="1" ht="30" s="343" customFormat="1">
      <c r="A14" s="336" t="s">
        <v>234</v>
      </c>
      <c r="B14" s="337"/>
      <c r="C14" s="338">
        <v>574675</v>
      </c>
      <c r="D14" s="339" t="s">
        <v>235</v>
      </c>
      <c r="E14" s="337"/>
      <c r="F14" s="340">
        <v>0</v>
      </c>
      <c r="G14" s="338"/>
      <c r="H14" s="338"/>
      <c r="I14" s="341"/>
      <c r="J14" s="342"/>
    </row>
    <row r="15" spans="1:22" customHeight="1" ht="33.75" s="343" customFormat="1">
      <c r="A15" s="346" t="s">
        <v>236</v>
      </c>
      <c r="B15" s="347"/>
      <c r="C15" s="348"/>
      <c r="D15" s="347"/>
      <c r="E15" s="349"/>
      <c r="F15" s="350"/>
      <c r="G15" s="351"/>
      <c r="H15" s="351"/>
      <c r="I15" s="352"/>
      <c r="J15" s="342"/>
    </row>
    <row r="16" spans="1:22" customHeight="1" ht="48.75" s="343" customFormat="1">
      <c r="A16" s="336" t="s">
        <v>237</v>
      </c>
      <c r="B16" s="353" t="s">
        <v>238</v>
      </c>
      <c r="C16" s="354">
        <v>34500000</v>
      </c>
      <c r="D16" s="355" t="s">
        <v>239</v>
      </c>
      <c r="E16" s="356"/>
      <c r="F16" s="357">
        <v>1</v>
      </c>
      <c r="G16" s="354">
        <v>34167234.31</v>
      </c>
      <c r="H16" s="354"/>
      <c r="I16" s="358" t="s">
        <v>240</v>
      </c>
      <c r="J16" s="342"/>
    </row>
    <row r="17" spans="1:22" customHeight="1" ht="60" s="343" customFormat="1">
      <c r="A17" s="359" t="s">
        <v>241</v>
      </c>
      <c r="B17" s="337"/>
      <c r="C17" s="338"/>
      <c r="D17" s="339"/>
      <c r="E17" s="337"/>
      <c r="F17" s="340"/>
      <c r="G17" s="338"/>
      <c r="H17" s="338"/>
      <c r="I17" s="341"/>
      <c r="J17" s="342"/>
    </row>
    <row r="18" spans="1:22" customHeight="1" ht="17.25" s="343" customFormat="1">
      <c r="A18" s="360" t="s">
        <v>242</v>
      </c>
      <c r="B18" s="361" t="s">
        <v>243</v>
      </c>
      <c r="C18" s="338">
        <v>15000000</v>
      </c>
      <c r="D18" s="361" t="s">
        <v>244</v>
      </c>
      <c r="E18" s="337"/>
      <c r="F18" s="340">
        <v>1</v>
      </c>
      <c r="G18" s="338">
        <v>14280464.15</v>
      </c>
      <c r="H18" s="338"/>
      <c r="I18" s="341" t="s">
        <v>240</v>
      </c>
      <c r="J18" s="342"/>
    </row>
    <row r="19" spans="1:22" customHeight="1" ht="34.5" s="343" customFormat="1">
      <c r="A19" s="360" t="s">
        <v>245</v>
      </c>
      <c r="B19" s="362" t="s">
        <v>246</v>
      </c>
      <c r="C19" s="351">
        <v>40745187</v>
      </c>
      <c r="D19" s="363" t="s">
        <v>244</v>
      </c>
      <c r="E19" s="347"/>
      <c r="F19" s="364">
        <f>+G19/C19</f>
        <v>0.92150748995213</v>
      </c>
      <c r="G19" s="365">
        <f>24149995+3998000+4499000+4900000</f>
        <v>37546995</v>
      </c>
      <c r="H19" s="365"/>
      <c r="I19" s="358" t="s">
        <v>229</v>
      </c>
      <c r="J19" s="342"/>
    </row>
    <row r="20" spans="1:22" customHeight="1" ht="36" s="343" customFormat="1">
      <c r="A20" s="366" t="s">
        <v>247</v>
      </c>
      <c r="B20" s="367"/>
      <c r="C20" s="368"/>
      <c r="D20" s="369"/>
      <c r="E20" s="370"/>
      <c r="F20" s="371"/>
      <c r="G20" s="372"/>
      <c r="H20" s="372"/>
      <c r="I20" s="373"/>
      <c r="J20" s="342"/>
    </row>
    <row r="21" spans="1:22" customHeight="1" ht="30" s="343" customFormat="1">
      <c r="A21" s="366" t="s">
        <v>248</v>
      </c>
      <c r="B21" s="337"/>
      <c r="C21" s="338">
        <v>4000000</v>
      </c>
      <c r="D21" s="361" t="s">
        <v>244</v>
      </c>
      <c r="E21" s="337"/>
      <c r="F21" s="340">
        <f>+G21/C21</f>
        <v>0.89549956</v>
      </c>
      <c r="G21" s="338">
        <f>335500+3175550+46898.24+24050</f>
        <v>3581998.24</v>
      </c>
      <c r="H21" s="338"/>
      <c r="I21" s="341" t="s">
        <v>229</v>
      </c>
      <c r="J21" s="342"/>
    </row>
    <row r="22" spans="1:22" customHeight="1" ht="17.25" s="343" customFormat="1">
      <c r="A22" s="336" t="s">
        <v>249</v>
      </c>
      <c r="B22" s="337"/>
      <c r="C22" s="374"/>
      <c r="D22" s="374"/>
      <c r="E22" s="374"/>
      <c r="F22" s="375"/>
      <c r="G22" s="374"/>
      <c r="H22" s="374"/>
      <c r="I22" s="375"/>
      <c r="J22" s="342"/>
    </row>
    <row r="23" spans="1:22" customHeight="1" ht="30" s="343" customFormat="1">
      <c r="A23" s="376" t="s">
        <v>250</v>
      </c>
      <c r="B23" s="356"/>
      <c r="C23" s="354"/>
      <c r="D23" s="356"/>
      <c r="E23" s="356"/>
      <c r="F23" s="357"/>
      <c r="G23" s="354"/>
      <c r="H23" s="356"/>
      <c r="I23" s="353"/>
      <c r="J23" s="342"/>
    </row>
    <row r="24" spans="1:22" customHeight="1" ht="15.75" s="343" customFormat="1">
      <c r="A24" s="377" t="s">
        <v>251</v>
      </c>
      <c r="B24" s="356"/>
      <c r="C24" s="354"/>
      <c r="D24" s="356"/>
      <c r="E24" s="356"/>
      <c r="F24" s="357"/>
      <c r="G24" s="354"/>
      <c r="H24" s="356"/>
      <c r="I24" s="378" t="s">
        <v>252</v>
      </c>
      <c r="J24" s="342"/>
    </row>
    <row r="25" spans="1:22" customHeight="1" ht="15.75" s="343" customFormat="1">
      <c r="A25" s="379"/>
      <c r="B25" s="363" t="s">
        <v>253</v>
      </c>
      <c r="C25" s="351">
        <v>500000</v>
      </c>
      <c r="D25" s="380">
        <v>43030</v>
      </c>
      <c r="E25" s="347"/>
      <c r="F25" s="350">
        <v>1</v>
      </c>
      <c r="G25" s="351"/>
      <c r="H25" s="347"/>
      <c r="I25" s="381"/>
      <c r="J25" s="342"/>
    </row>
    <row r="26" spans="1:22" customHeight="1" ht="15.75" s="343" customFormat="1">
      <c r="A26" s="379"/>
      <c r="B26" s="363" t="s">
        <v>254</v>
      </c>
      <c r="C26" s="351">
        <v>1060000</v>
      </c>
      <c r="D26" s="380">
        <v>43030</v>
      </c>
      <c r="E26" s="347"/>
      <c r="F26" s="350">
        <v>1</v>
      </c>
      <c r="G26" s="351"/>
      <c r="H26" s="347"/>
      <c r="I26" s="381"/>
      <c r="J26" s="342"/>
    </row>
    <row r="27" spans="1:22" customHeight="1" ht="15.75" s="343" customFormat="1">
      <c r="A27" s="382"/>
      <c r="B27" s="370"/>
      <c r="C27" s="368"/>
      <c r="D27" s="370"/>
      <c r="E27" s="370"/>
      <c r="F27" s="383"/>
      <c r="G27" s="368"/>
      <c r="H27" s="370"/>
      <c r="I27" s="384"/>
      <c r="J27" s="342"/>
    </row>
    <row r="28" spans="1:22" customHeight="1" ht="60" s="388" customFormat="1">
      <c r="A28" s="336" t="s">
        <v>255</v>
      </c>
      <c r="B28" s="361"/>
      <c r="C28" s="341">
        <v>10647492</v>
      </c>
      <c r="D28" s="385" t="s">
        <v>256</v>
      </c>
      <c r="E28" s="337"/>
      <c r="F28" s="340"/>
      <c r="G28" s="341"/>
      <c r="H28" s="341"/>
      <c r="I28" s="386" t="s">
        <v>257</v>
      </c>
      <c r="J28" s="387"/>
    </row>
    <row r="29" spans="1:22" customHeight="1" ht="43.5" s="388" customFormat="1">
      <c r="A29" s="336" t="s">
        <v>258</v>
      </c>
      <c r="B29" s="361"/>
      <c r="C29" s="341">
        <v>2500000</v>
      </c>
      <c r="D29" s="385" t="s">
        <v>259</v>
      </c>
      <c r="E29" s="337"/>
      <c r="F29" s="340"/>
      <c r="G29" s="341"/>
      <c r="H29" s="341"/>
      <c r="I29" s="386" t="s">
        <v>257</v>
      </c>
      <c r="J29" s="387"/>
      <c r="V29" s="343"/>
    </row>
    <row r="30" spans="1:22" s="388" customFormat="1">
      <c r="A30" s="389"/>
      <c r="B30" s="361"/>
      <c r="C30" s="341"/>
      <c r="D30" s="385"/>
      <c r="E30" s="337"/>
      <c r="F30" s="340"/>
      <c r="G30" s="341"/>
      <c r="H30" s="341"/>
      <c r="I30" s="341"/>
      <c r="J30" s="387"/>
    </row>
    <row r="31" spans="1:22" s="388" customFormat="1">
      <c r="A31" s="390" t="s">
        <v>260</v>
      </c>
      <c r="B31" s="361"/>
      <c r="C31" s="341"/>
      <c r="D31" s="385"/>
      <c r="E31" s="337"/>
      <c r="F31" s="340"/>
      <c r="G31" s="341"/>
      <c r="H31" s="341"/>
      <c r="I31" s="341"/>
      <c r="J31" s="387"/>
    </row>
    <row r="32" spans="1:22" customHeight="1" ht="60" s="388" customFormat="1">
      <c r="A32" s="336" t="s">
        <v>261</v>
      </c>
      <c r="B32" s="361" t="s">
        <v>120</v>
      </c>
      <c r="C32" s="341">
        <v>200000</v>
      </c>
      <c r="D32" s="385" t="s">
        <v>262</v>
      </c>
      <c r="E32" s="337"/>
      <c r="F32" s="340">
        <v>1</v>
      </c>
      <c r="G32" s="341">
        <v>193836</v>
      </c>
      <c r="H32" s="341"/>
      <c r="I32" s="386" t="s">
        <v>263</v>
      </c>
      <c r="J32" s="387"/>
    </row>
    <row r="33" spans="1:22" customHeight="1" ht="30" s="388" customFormat="1">
      <c r="A33" s="390" t="s">
        <v>264</v>
      </c>
      <c r="B33" s="361"/>
      <c r="C33" s="341"/>
      <c r="D33" s="385"/>
      <c r="E33" s="337"/>
      <c r="F33" s="340"/>
      <c r="G33" s="341"/>
      <c r="H33" s="341"/>
      <c r="I33" s="341"/>
      <c r="J33" s="387"/>
    </row>
    <row r="34" spans="1:22" customHeight="1" ht="30" s="388" customFormat="1">
      <c r="A34" s="336" t="s">
        <v>265</v>
      </c>
      <c r="B34" s="361"/>
      <c r="C34" s="341">
        <v>6000000</v>
      </c>
      <c r="D34" s="385" t="s">
        <v>266</v>
      </c>
      <c r="E34" s="337"/>
      <c r="F34" s="340">
        <v>0.5</v>
      </c>
      <c r="G34" s="341">
        <v>0</v>
      </c>
      <c r="H34" s="341"/>
      <c r="I34" s="341" t="s">
        <v>267</v>
      </c>
      <c r="J34" s="387"/>
    </row>
    <row r="35" spans="1:22" customHeight="1" ht="30" s="388" customFormat="1">
      <c r="A35" s="391" t="s">
        <v>268</v>
      </c>
      <c r="B35" s="361"/>
      <c r="C35" s="341"/>
      <c r="D35" s="392"/>
      <c r="E35" s="337"/>
      <c r="F35" s="340"/>
      <c r="G35" s="341"/>
      <c r="H35" s="341"/>
      <c r="I35" s="341"/>
      <c r="J35" s="387"/>
    </row>
    <row r="36" spans="1:22" customHeight="1" ht="30" s="388" customFormat="1">
      <c r="A36" s="393" t="s">
        <v>269</v>
      </c>
      <c r="B36" s="361"/>
      <c r="C36" s="341">
        <v>46600</v>
      </c>
      <c r="D36" s="385" t="s">
        <v>270</v>
      </c>
      <c r="E36" s="337"/>
      <c r="F36" s="340">
        <f>+G36/46600</f>
        <v>0.80724034334764</v>
      </c>
      <c r="G36" s="341">
        <f>2617.4+11900+23100</f>
        <v>37617.4</v>
      </c>
      <c r="H36" s="341"/>
      <c r="I36" s="341"/>
      <c r="J36" s="387"/>
      <c r="V36" s="394"/>
    </row>
    <row r="37" spans="1:22" customHeight="1" ht="30" s="343" customFormat="1">
      <c r="A37" s="376" t="s">
        <v>271</v>
      </c>
      <c r="B37" s="369"/>
      <c r="C37" s="373"/>
      <c r="D37" s="369"/>
      <c r="E37" s="370"/>
      <c r="F37" s="383"/>
      <c r="G37" s="368"/>
      <c r="H37" s="370"/>
      <c r="I37" s="369"/>
      <c r="J37" s="342"/>
    </row>
    <row r="38" spans="1:22" customHeight="1" ht="90" s="343" customFormat="1">
      <c r="A38" s="395" t="s">
        <v>272</v>
      </c>
      <c r="B38" s="369"/>
      <c r="C38" s="373">
        <v>758152</v>
      </c>
      <c r="D38" s="396" t="s">
        <v>270</v>
      </c>
      <c r="E38" s="370"/>
      <c r="F38" s="383">
        <v>0</v>
      </c>
      <c r="G38" s="368">
        <v>0</v>
      </c>
      <c r="H38" s="370"/>
      <c r="I38" s="396" t="s">
        <v>273</v>
      </c>
      <c r="J38" s="342"/>
    </row>
    <row r="39" spans="1:22" customHeight="1" ht="30" s="343" customFormat="1">
      <c r="A39" s="376" t="s">
        <v>274</v>
      </c>
      <c r="B39" s="369"/>
      <c r="C39" s="373"/>
      <c r="D39" s="396"/>
      <c r="E39" s="370"/>
      <c r="F39" s="383"/>
      <c r="G39" s="368"/>
      <c r="H39" s="370"/>
      <c r="I39" s="369"/>
      <c r="J39" s="342"/>
    </row>
    <row r="40" spans="1:22" customHeight="1" ht="60" s="343" customFormat="1">
      <c r="A40" s="395" t="s">
        <v>275</v>
      </c>
      <c r="B40" s="369"/>
      <c r="C40" s="373">
        <v>26500000</v>
      </c>
      <c r="D40" s="396" t="s">
        <v>276</v>
      </c>
      <c r="E40" s="370"/>
      <c r="F40" s="383">
        <v>0</v>
      </c>
      <c r="G40" s="368"/>
      <c r="H40" s="370"/>
      <c r="I40" s="369"/>
      <c r="J40" s="342"/>
    </row>
    <row r="41" spans="1:22" customHeight="1" ht="30" s="343" customFormat="1">
      <c r="A41" s="395" t="s">
        <v>277</v>
      </c>
      <c r="B41" s="361"/>
      <c r="C41" s="341">
        <v>5000000</v>
      </c>
      <c r="D41" s="389" t="s">
        <v>278</v>
      </c>
      <c r="E41" s="337"/>
      <c r="F41" s="340">
        <v>0</v>
      </c>
      <c r="G41" s="338"/>
      <c r="H41" s="337"/>
      <c r="I41" s="361"/>
      <c r="J41" s="342"/>
    </row>
    <row r="42" spans="1:22" customHeight="1" ht="15.75" s="343" customFormat="1">
      <c r="A42" s="376" t="s">
        <v>279</v>
      </c>
      <c r="B42" s="369"/>
      <c r="C42" s="373"/>
      <c r="D42" s="369"/>
      <c r="E42" s="370"/>
      <c r="F42" s="383"/>
      <c r="G42" s="368"/>
      <c r="H42" s="370"/>
      <c r="I42" s="369"/>
      <c r="J42" s="342"/>
    </row>
    <row r="43" spans="1:22" customHeight="1" ht="30" s="343" customFormat="1">
      <c r="A43" s="397" t="s">
        <v>280</v>
      </c>
      <c r="B43" s="369"/>
      <c r="C43" s="373">
        <v>121000</v>
      </c>
      <c r="D43" s="385" t="s">
        <v>281</v>
      </c>
      <c r="E43" s="370"/>
      <c r="F43" s="383">
        <v>0</v>
      </c>
      <c r="G43" s="368"/>
      <c r="H43" s="370"/>
      <c r="I43" s="369"/>
      <c r="J43" s="342"/>
    </row>
    <row r="44" spans="1:22" customHeight="1" ht="75" s="343" customFormat="1">
      <c r="A44" s="395" t="s">
        <v>282</v>
      </c>
      <c r="B44" s="369"/>
      <c r="C44" s="373">
        <v>200000</v>
      </c>
      <c r="D44" s="385" t="s">
        <v>281</v>
      </c>
      <c r="E44" s="370"/>
      <c r="F44" s="383">
        <f>G44/200000</f>
        <v>0.525</v>
      </c>
      <c r="G44" s="368">
        <f>42000+42000+21000</f>
        <v>105000</v>
      </c>
      <c r="H44" s="370"/>
      <c r="I44" s="369"/>
      <c r="J44" s="342"/>
    </row>
    <row r="45" spans="1:22" customHeight="1" ht="41.25" s="388" customFormat="1">
      <c r="A45" s="336" t="s">
        <v>283</v>
      </c>
      <c r="B45" s="361"/>
      <c r="C45" s="341">
        <v>7610</v>
      </c>
      <c r="D45" s="385" t="s">
        <v>284</v>
      </c>
      <c r="E45" s="337"/>
      <c r="F45" s="340">
        <v>0</v>
      </c>
      <c r="G45" s="341">
        <v>0</v>
      </c>
      <c r="H45" s="341"/>
      <c r="I45" s="341"/>
      <c r="J45" s="387"/>
    </row>
    <row r="46" spans="1:22" customHeight="1" ht="45" s="388" customFormat="1">
      <c r="A46" s="336" t="s">
        <v>285</v>
      </c>
      <c r="B46" s="361"/>
      <c r="C46" s="341">
        <v>50000</v>
      </c>
      <c r="D46" s="385" t="s">
        <v>286</v>
      </c>
      <c r="E46" s="337"/>
      <c r="F46" s="340">
        <v>0</v>
      </c>
      <c r="G46" s="341">
        <v>0</v>
      </c>
      <c r="H46" s="341"/>
      <c r="I46" s="341" t="s">
        <v>287</v>
      </c>
      <c r="J46" s="387"/>
    </row>
    <row r="47" spans="1:22" customHeight="1" ht="41.25" s="388" customFormat="1">
      <c r="A47" s="336" t="s">
        <v>288</v>
      </c>
      <c r="B47" s="361"/>
      <c r="C47" s="341">
        <v>3000</v>
      </c>
      <c r="D47" s="385" t="s">
        <v>289</v>
      </c>
      <c r="E47" s="337"/>
      <c r="F47" s="340">
        <v>0</v>
      </c>
      <c r="G47" s="341">
        <v>0</v>
      </c>
      <c r="H47" s="341"/>
      <c r="I47" s="341"/>
      <c r="J47" s="387"/>
    </row>
    <row r="48" spans="1:22" customHeight="1" ht="41.25" s="343" customFormat="1">
      <c r="A48" s="336" t="s">
        <v>290</v>
      </c>
      <c r="B48" s="361"/>
      <c r="C48" s="341">
        <v>100000</v>
      </c>
      <c r="D48" s="398" t="s">
        <v>291</v>
      </c>
      <c r="E48" s="337"/>
      <c r="F48" s="340">
        <v>0</v>
      </c>
      <c r="G48" s="338">
        <v>0</v>
      </c>
      <c r="H48" s="337"/>
      <c r="I48" s="361"/>
      <c r="J48" s="342"/>
    </row>
    <row r="49" spans="1:22">
      <c r="A49" s="399"/>
      <c r="I49" s="322"/>
    </row>
    <row r="50" spans="1:22">
      <c r="A50" s="400" t="s">
        <v>56</v>
      </c>
      <c r="B50" s="401"/>
      <c r="C50" s="401"/>
      <c r="D50" s="401"/>
      <c r="E50" s="401"/>
      <c r="F50" s="401"/>
      <c r="G50" s="401"/>
      <c r="H50" s="401"/>
      <c r="I50" s="402"/>
    </row>
    <row r="51" spans="1:22">
      <c r="A51" s="399"/>
      <c r="G51" s="311"/>
      <c r="I51" s="322"/>
    </row>
    <row r="52" spans="1:22" customHeight="1" ht="18">
      <c r="A52" s="399"/>
      <c r="D52" s="412" t="s">
        <v>92</v>
      </c>
      <c r="E52" s="412"/>
      <c r="I52" s="322"/>
    </row>
    <row r="53" spans="1:22" customHeight="1" ht="16.9" s="333" customFormat="1">
      <c r="A53" s="403" t="s">
        <v>57</v>
      </c>
      <c r="B53" s="404"/>
      <c r="C53" s="405"/>
      <c r="D53" s="406" t="s">
        <v>93</v>
      </c>
      <c r="E53" s="406"/>
      <c r="G53" s="406" t="s">
        <v>58</v>
      </c>
      <c r="H53" s="406"/>
      <c r="I53" s="322"/>
    </row>
    <row r="54" spans="1:22">
      <c r="A54" s="407" t="s">
        <v>59</v>
      </c>
      <c r="B54" s="408"/>
      <c r="C54" s="409"/>
      <c r="D54" s="410" t="s">
        <v>94</v>
      </c>
      <c r="E54" s="408"/>
      <c r="F54" s="409"/>
      <c r="G54" s="410" t="s">
        <v>60</v>
      </c>
      <c r="H54" s="408"/>
      <c r="I54" s="411"/>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D52:E52"/>
    <mergeCell ref="A53:B53"/>
    <mergeCell ref="D53:E53"/>
    <mergeCell ref="G53:H53"/>
    <mergeCell ref="A54:B54"/>
    <mergeCell ref="D54:E54"/>
    <mergeCell ref="G54:H54"/>
    <mergeCell ref="F19:F20"/>
    <mergeCell ref="G19:G20"/>
    <mergeCell ref="H19:H20"/>
    <mergeCell ref="A24:A27"/>
    <mergeCell ref="I24:I27"/>
    <mergeCell ref="A50:I50"/>
    <mergeCell ref="A3:I3"/>
    <mergeCell ref="A9:A10"/>
    <mergeCell ref="B9:B10"/>
    <mergeCell ref="C9:C10"/>
    <mergeCell ref="D9:D10"/>
    <mergeCell ref="E9:E10"/>
    <mergeCell ref="F9:G9"/>
    <mergeCell ref="H9:H10"/>
    <mergeCell ref="I9:I10"/>
  </mergeCells>
  <printOptions gridLines="false" gridLinesSet="true"/>
  <pageMargins left="0.70866141732283" right="0.70866141732283" top="0.74803149606299" bottom="0.74803149606299" header="0.31496062992126" footer="0.31496062992126"/>
  <pageSetup paperSize="10000" orientation="landscape" scale="75"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55"/>
  <sheetViews>
    <sheetView tabSelected="0" workbookViewId="0" showGridLines="true" showRowColHeaders="1">
      <selection activeCell="E47" sqref="E47"/>
    </sheetView>
  </sheetViews>
  <sheetFormatPr defaultRowHeight="14.4" outlineLevelRow="0" outlineLevelCol="0"/>
  <cols>
    <col min="1" max="1" width="18.85546875" customWidth="true" style="427"/>
    <col min="2" max="2" width="19.85546875" customWidth="true" style="427"/>
    <col min="3" max="3" width="15.140625" customWidth="true" style="427"/>
    <col min="4" max="4" width="19.85546875" customWidth="true" style="427"/>
    <col min="5" max="5" width="24.7109375" customWidth="true" style="427"/>
    <col min="6" max="6" width="17.7109375" customWidth="true" style="427"/>
    <col min="7" max="7" width="8.85546875" customWidth="true" style="427"/>
    <col min="8" max="8" width="9.140625" customWidth="true" style="311"/>
  </cols>
  <sheetData>
    <row r="1" spans="1:8" customHeight="1" ht="15">
      <c r="A1" s="413" t="s">
        <v>292</v>
      </c>
      <c r="B1" s="414"/>
      <c r="C1" s="414"/>
      <c r="D1" s="414"/>
      <c r="E1" s="415"/>
      <c r="F1" s="415"/>
      <c r="G1" s="415"/>
      <c r="H1" s="415"/>
    </row>
    <row r="2" spans="1:8" customHeight="1" ht="15">
      <c r="A2" s="416" t="s">
        <v>293</v>
      </c>
      <c r="B2" s="414"/>
      <c r="C2" s="414"/>
      <c r="D2" s="414"/>
      <c r="E2" s="415"/>
      <c r="F2" s="415"/>
      <c r="G2" s="415"/>
      <c r="H2" s="415"/>
    </row>
    <row r="3" spans="1:8" customHeight="1" ht="15">
      <c r="A3" s="416" t="s">
        <v>294</v>
      </c>
      <c r="B3" s="414"/>
      <c r="C3" s="414"/>
      <c r="D3" s="414"/>
      <c r="E3" s="415"/>
      <c r="F3" s="415"/>
      <c r="G3" s="415"/>
      <c r="H3" s="415"/>
    </row>
    <row r="4" spans="1:8">
      <c r="A4" s="417"/>
      <c r="B4" s="417"/>
      <c r="C4" s="417"/>
      <c r="D4" s="417"/>
      <c r="E4" s="417"/>
      <c r="F4" s="417"/>
      <c r="G4" s="418"/>
      <c r="H4" s="418"/>
    </row>
    <row r="5" spans="1:8">
      <c r="A5" s="313" t="s">
        <v>295</v>
      </c>
      <c r="B5" s="314"/>
      <c r="C5" s="314"/>
      <c r="D5" s="314"/>
      <c r="E5" s="314"/>
      <c r="F5" s="315"/>
      <c r="G5" s="419"/>
      <c r="H5" s="419"/>
    </row>
    <row r="6" spans="1:8">
      <c r="A6" s="420"/>
      <c r="B6" s="420"/>
      <c r="C6" s="420"/>
      <c r="D6" s="420"/>
      <c r="E6" s="420"/>
      <c r="F6" s="421"/>
      <c r="G6" s="419"/>
      <c r="H6" s="419"/>
    </row>
    <row r="7" spans="1:8">
      <c r="A7" s="321" t="s">
        <v>2</v>
      </c>
      <c r="B7" s="320" t="s">
        <v>296</v>
      </c>
      <c r="C7" s="333"/>
      <c r="D7" s="321" t="s">
        <v>4</v>
      </c>
      <c r="E7" s="422">
        <v>2023</v>
      </c>
      <c r="F7" s="423"/>
      <c r="G7" s="424"/>
      <c r="H7" s="424"/>
    </row>
    <row r="8" spans="1:8">
      <c r="A8" s="425" t="s">
        <v>5</v>
      </c>
      <c r="B8" s="426" t="s">
        <v>6</v>
      </c>
      <c r="D8" s="425" t="s">
        <v>7</v>
      </c>
      <c r="E8" s="428">
        <v>2</v>
      </c>
      <c r="F8" s="429"/>
      <c r="G8" s="430"/>
      <c r="H8" s="430"/>
    </row>
    <row r="9" spans="1:8">
      <c r="A9" s="425" t="s">
        <v>9</v>
      </c>
      <c r="B9" s="426" t="s">
        <v>216</v>
      </c>
      <c r="D9" s="419"/>
      <c r="F9" s="431"/>
      <c r="H9" s="430"/>
    </row>
    <row r="10" spans="1:8">
      <c r="C10" s="419"/>
      <c r="D10" s="419"/>
      <c r="F10" s="431"/>
      <c r="H10" s="430"/>
    </row>
    <row r="11" spans="1:8">
      <c r="A11" s="432" t="s">
        <v>297</v>
      </c>
      <c r="B11" s="433"/>
      <c r="C11" s="433"/>
      <c r="D11" s="433"/>
      <c r="E11" s="433"/>
      <c r="F11" s="434"/>
    </row>
    <row r="12" spans="1:8">
      <c r="A12" s="435" t="s">
        <v>298</v>
      </c>
      <c r="B12" s="436" t="s">
        <v>299</v>
      </c>
      <c r="C12" s="437"/>
      <c r="D12" s="437"/>
      <c r="E12" s="438"/>
      <c r="F12" s="435" t="s">
        <v>300</v>
      </c>
    </row>
    <row r="13" spans="1:8">
      <c r="A13" s="439">
        <v>1</v>
      </c>
      <c r="B13" s="440" t="s">
        <v>301</v>
      </c>
      <c r="C13" s="441"/>
      <c r="D13" s="441"/>
      <c r="E13" s="442"/>
      <c r="F13" s="443" t="s">
        <v>302</v>
      </c>
    </row>
    <row r="14" spans="1:8">
      <c r="A14" s="439">
        <v>2</v>
      </c>
      <c r="B14" s="440" t="s">
        <v>303</v>
      </c>
      <c r="C14" s="441"/>
      <c r="D14" s="441"/>
      <c r="E14" s="442"/>
      <c r="F14" s="444" t="s">
        <v>304</v>
      </c>
    </row>
    <row r="15" spans="1:8">
      <c r="A15" s="439">
        <v>3</v>
      </c>
      <c r="B15" s="440" t="s">
        <v>305</v>
      </c>
      <c r="C15" s="441"/>
      <c r="D15" s="441"/>
      <c r="E15" s="442"/>
      <c r="F15" s="443" t="s">
        <v>306</v>
      </c>
    </row>
    <row r="16" spans="1:8">
      <c r="A16" s="439">
        <v>4</v>
      </c>
      <c r="B16" s="440" t="s">
        <v>307</v>
      </c>
      <c r="C16" s="441"/>
      <c r="D16" s="441"/>
      <c r="E16" s="442"/>
      <c r="F16" s="443" t="s">
        <v>306</v>
      </c>
    </row>
    <row r="17" spans="1:8">
      <c r="A17" s="439">
        <v>5</v>
      </c>
      <c r="B17" s="440" t="s">
        <v>308</v>
      </c>
      <c r="C17" s="441"/>
      <c r="D17" s="441"/>
      <c r="E17" s="442"/>
      <c r="F17" s="443" t="s">
        <v>306</v>
      </c>
    </row>
    <row r="18" spans="1:8">
      <c r="A18" s="439">
        <v>6</v>
      </c>
      <c r="B18" s="440" t="s">
        <v>309</v>
      </c>
      <c r="C18" s="441"/>
      <c r="D18" s="441"/>
      <c r="E18" s="442"/>
      <c r="F18" s="445"/>
    </row>
    <row r="19" spans="1:8">
      <c r="A19" s="439">
        <v>7</v>
      </c>
      <c r="B19" s="440" t="s">
        <v>310</v>
      </c>
      <c r="C19" s="441"/>
      <c r="D19" s="441"/>
      <c r="E19" s="442"/>
      <c r="F19" s="445"/>
    </row>
    <row r="20" spans="1:8">
      <c r="A20" s="439">
        <v>8</v>
      </c>
      <c r="B20" s="440" t="s">
        <v>311</v>
      </c>
      <c r="C20" s="441"/>
      <c r="D20" s="441"/>
      <c r="E20" s="442"/>
      <c r="F20" s="445"/>
    </row>
    <row r="21" spans="1:8">
      <c r="A21" s="439">
        <v>9</v>
      </c>
      <c r="B21" s="440" t="s">
        <v>312</v>
      </c>
      <c r="C21" s="441"/>
      <c r="D21" s="441"/>
      <c r="E21" s="442"/>
      <c r="F21" s="445"/>
    </row>
    <row r="22" spans="1:8">
      <c r="A22" s="439">
        <v>10</v>
      </c>
      <c r="B22" s="440" t="s">
        <v>313</v>
      </c>
      <c r="C22" s="441"/>
      <c r="D22" s="441"/>
      <c r="E22" s="442"/>
      <c r="F22" s="445"/>
    </row>
    <row r="23" spans="1:8">
      <c r="A23" s="439">
        <v>11</v>
      </c>
      <c r="B23" s="446" t="s">
        <v>314</v>
      </c>
      <c r="C23" s="447"/>
      <c r="D23" s="447"/>
      <c r="E23" s="448"/>
      <c r="F23" s="445"/>
    </row>
    <row r="24" spans="1:8">
      <c r="A24" s="439">
        <v>12</v>
      </c>
      <c r="B24" s="440" t="s">
        <v>315</v>
      </c>
      <c r="C24" s="441"/>
      <c r="D24" s="441"/>
      <c r="E24" s="442"/>
      <c r="F24" s="445"/>
    </row>
    <row r="25" spans="1:8">
      <c r="A25" s="439">
        <v>13</v>
      </c>
      <c r="B25" s="440" t="s">
        <v>316</v>
      </c>
      <c r="C25" s="441"/>
      <c r="D25" s="441"/>
      <c r="E25" s="442"/>
      <c r="F25" s="445"/>
    </row>
    <row r="26" spans="1:8">
      <c r="A26" s="439">
        <v>14</v>
      </c>
      <c r="B26" s="440" t="s">
        <v>317</v>
      </c>
      <c r="C26" s="441"/>
      <c r="D26" s="441"/>
      <c r="E26" s="442"/>
      <c r="F26" s="445"/>
    </row>
    <row r="27" spans="1:8">
      <c r="A27" s="439">
        <v>15</v>
      </c>
      <c r="B27" s="440" t="s">
        <v>318</v>
      </c>
      <c r="C27" s="441"/>
      <c r="D27" s="441"/>
      <c r="E27" s="442"/>
      <c r="F27" s="445"/>
    </row>
    <row r="28" spans="1:8">
      <c r="A28" s="439">
        <v>16</v>
      </c>
      <c r="B28" s="440" t="s">
        <v>319</v>
      </c>
      <c r="C28" s="441"/>
      <c r="D28" s="441"/>
      <c r="E28" s="442"/>
      <c r="F28" s="445"/>
    </row>
    <row r="29" spans="1:8">
      <c r="A29" s="439">
        <v>17</v>
      </c>
      <c r="B29" s="440" t="s">
        <v>320</v>
      </c>
      <c r="C29" s="441"/>
      <c r="D29" s="441"/>
      <c r="E29" s="442"/>
      <c r="F29" s="445"/>
    </row>
    <row r="30" spans="1:8">
      <c r="A30" s="439">
        <v>18</v>
      </c>
      <c r="B30" s="440" t="s">
        <v>321</v>
      </c>
      <c r="C30" s="441"/>
      <c r="D30" s="441"/>
      <c r="E30" s="442"/>
      <c r="F30" s="445"/>
    </row>
    <row r="31" spans="1:8">
      <c r="A31" s="439">
        <v>19</v>
      </c>
      <c r="B31" s="440" t="s">
        <v>322</v>
      </c>
      <c r="C31" s="441"/>
      <c r="D31" s="441"/>
      <c r="E31" s="442"/>
      <c r="F31" s="445"/>
    </row>
    <row r="32" spans="1:8">
      <c r="A32" s="439">
        <v>20</v>
      </c>
      <c r="B32" s="440" t="s">
        <v>323</v>
      </c>
      <c r="C32" s="441"/>
      <c r="D32" s="441"/>
      <c r="E32" s="442"/>
      <c r="F32" s="445"/>
    </row>
    <row r="33" spans="1:8">
      <c r="A33" s="439">
        <v>21</v>
      </c>
      <c r="B33" s="440" t="s">
        <v>324</v>
      </c>
      <c r="C33" s="441"/>
      <c r="D33" s="441"/>
      <c r="E33" s="442"/>
      <c r="F33" s="445"/>
    </row>
    <row r="34" spans="1:8">
      <c r="A34" s="439">
        <v>22</v>
      </c>
      <c r="B34" s="440" t="s">
        <v>325</v>
      </c>
      <c r="C34" s="441"/>
      <c r="D34" s="441"/>
      <c r="E34" s="442"/>
      <c r="F34" s="445"/>
    </row>
    <row r="35" spans="1:8">
      <c r="A35" s="439">
        <v>23</v>
      </c>
      <c r="B35" s="440" t="s">
        <v>326</v>
      </c>
      <c r="C35" s="441"/>
      <c r="D35" s="441"/>
      <c r="E35" s="442"/>
      <c r="F35" s="445"/>
    </row>
    <row r="36" spans="1:8">
      <c r="A36" s="439">
        <v>24</v>
      </c>
      <c r="B36" s="440" t="s">
        <v>327</v>
      </c>
      <c r="C36" s="441"/>
      <c r="D36" s="441"/>
      <c r="E36" s="442"/>
      <c r="F36" s="445"/>
    </row>
    <row r="37" spans="1:8">
      <c r="A37" s="439">
        <v>25</v>
      </c>
      <c r="B37" s="440" t="s">
        <v>328</v>
      </c>
      <c r="C37" s="441"/>
      <c r="D37" s="441"/>
      <c r="E37" s="442"/>
      <c r="F37" s="445"/>
    </row>
    <row r="38" spans="1:8">
      <c r="A38" s="439">
        <v>26</v>
      </c>
      <c r="B38" s="440" t="s">
        <v>329</v>
      </c>
      <c r="C38" s="441"/>
      <c r="D38" s="441"/>
      <c r="E38" s="442"/>
      <c r="F38" s="445"/>
    </row>
    <row r="39" spans="1:8">
      <c r="A39" s="439">
        <v>27</v>
      </c>
      <c r="B39" s="440" t="s">
        <v>330</v>
      </c>
      <c r="C39" s="441"/>
      <c r="D39" s="441"/>
      <c r="E39" s="442"/>
      <c r="F39" s="445"/>
    </row>
    <row r="40" spans="1:8">
      <c r="A40" s="439">
        <v>28</v>
      </c>
      <c r="B40" s="440" t="s">
        <v>331</v>
      </c>
      <c r="C40" s="441"/>
      <c r="D40" s="441"/>
      <c r="E40" s="442"/>
      <c r="F40" s="445"/>
    </row>
    <row r="41" spans="1:8">
      <c r="A41" s="439">
        <v>29</v>
      </c>
      <c r="B41" s="440" t="s">
        <v>332</v>
      </c>
      <c r="C41" s="441"/>
      <c r="D41" s="441"/>
      <c r="E41" s="442"/>
      <c r="F41" s="445"/>
    </row>
    <row r="42" spans="1:8">
      <c r="A42" s="439">
        <v>30</v>
      </c>
      <c r="B42" s="440" t="s">
        <v>333</v>
      </c>
      <c r="C42" s="441"/>
      <c r="D42" s="441"/>
      <c r="E42" s="442"/>
      <c r="F42" s="445"/>
    </row>
    <row r="43" spans="1:8">
      <c r="A43" s="439">
        <v>31</v>
      </c>
      <c r="B43" s="440" t="s">
        <v>334</v>
      </c>
      <c r="C43" s="441"/>
      <c r="D43" s="441"/>
      <c r="E43" s="442"/>
      <c r="F43" s="445"/>
    </row>
    <row r="44" spans="1:8">
      <c r="A44" s="439">
        <v>32</v>
      </c>
      <c r="B44" s="440" t="s">
        <v>335</v>
      </c>
      <c r="C44" s="441"/>
      <c r="D44" s="441"/>
      <c r="E44" s="442"/>
      <c r="F44" s="445"/>
    </row>
    <row r="45" spans="1:8">
      <c r="A45" s="439">
        <v>33</v>
      </c>
      <c r="B45" s="440" t="s">
        <v>336</v>
      </c>
      <c r="C45" s="441"/>
      <c r="D45" s="441"/>
      <c r="E45" s="442"/>
      <c r="F45" s="445"/>
    </row>
    <row r="46" spans="1:8">
      <c r="A46" s="439">
        <v>34</v>
      </c>
      <c r="B46" s="440" t="s">
        <v>337</v>
      </c>
      <c r="C46" s="441"/>
      <c r="D46" s="441"/>
      <c r="E46" s="442"/>
      <c r="F46" s="445"/>
    </row>
    <row r="47" spans="1:8">
      <c r="A47" s="449"/>
      <c r="B47" s="450"/>
      <c r="C47" s="450"/>
      <c r="D47" s="450"/>
      <c r="F47" s="431"/>
    </row>
    <row r="48" spans="1:8">
      <c r="A48" s="451" t="s">
        <v>338</v>
      </c>
      <c r="B48" s="428"/>
      <c r="C48" s="428"/>
      <c r="D48" s="428"/>
      <c r="E48" s="428" t="s">
        <v>339</v>
      </c>
      <c r="F48" s="431"/>
    </row>
    <row r="49" spans="1:8">
      <c r="A49" s="452" t="s">
        <v>92</v>
      </c>
      <c r="B49" s="453"/>
      <c r="C49" s="450"/>
      <c r="D49" s="450"/>
      <c r="F49" s="431"/>
    </row>
    <row r="50" spans="1:8">
      <c r="A50" s="454" t="s">
        <v>340</v>
      </c>
      <c r="B50" s="455"/>
      <c r="C50" s="450"/>
      <c r="D50" s="450"/>
      <c r="E50" s="456">
        <v>45044</v>
      </c>
      <c r="F50" s="457"/>
    </row>
    <row r="51" spans="1:8">
      <c r="A51" s="458" t="s">
        <v>341</v>
      </c>
      <c r="B51" s="459"/>
      <c r="C51" s="428"/>
      <c r="D51" s="428"/>
      <c r="F51" s="431"/>
    </row>
    <row r="52" spans="1:8">
      <c r="A52" s="449"/>
      <c r="B52" s="450"/>
      <c r="C52" s="450"/>
      <c r="D52" s="450"/>
      <c r="F52" s="431"/>
    </row>
    <row r="53" spans="1:8">
      <c r="A53" s="460" t="s">
        <v>342</v>
      </c>
      <c r="B53" s="461"/>
      <c r="C53" s="461"/>
      <c r="D53" s="461"/>
      <c r="F53" s="431"/>
    </row>
    <row r="54" spans="1:8">
      <c r="A54" s="462" t="s">
        <v>343</v>
      </c>
      <c r="B54" s="463"/>
      <c r="C54" s="463"/>
      <c r="D54" s="463"/>
      <c r="E54" s="464"/>
      <c r="F54" s="465"/>
    </row>
    <row r="55" spans="1:8">
      <c r="A55" s="450"/>
      <c r="B55" s="450"/>
      <c r="C55" s="450"/>
      <c r="D55" s="450"/>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B46:E46"/>
    <mergeCell ref="A49:B49"/>
    <mergeCell ref="A50:B50"/>
    <mergeCell ref="E50:F50"/>
    <mergeCell ref="A51:B51"/>
    <mergeCell ref="B40:E40"/>
    <mergeCell ref="B41:E41"/>
    <mergeCell ref="B42:E42"/>
    <mergeCell ref="B43:E43"/>
    <mergeCell ref="B44:E44"/>
    <mergeCell ref="B45:E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A5:F5"/>
    <mergeCell ref="A11:E11"/>
    <mergeCell ref="B12:E12"/>
    <mergeCell ref="B13:E13"/>
    <mergeCell ref="B14:E14"/>
    <mergeCell ref="B15:E15"/>
  </mergeCells>
  <printOptions gridLines="false" gridLinesSet="true"/>
  <pageMargins left="0.7" right="0.7" top="0.75" bottom="0.75" header="0.3" footer="0.3"/>
  <pageSetup paperSize="1" orientation="portrait" scale="90" fitToHeight="1" fitToWidth="1" r:id="rId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FF00"/>
    <outlinePr summaryBelow="1" summaryRight="1"/>
    <pageSetUpPr fitToPage="1"/>
  </sheetPr>
  <dimension ref="A1:O78"/>
  <sheetViews>
    <sheetView tabSelected="0" workbookViewId="0" showGridLines="true" showRowColHeaders="1">
      <selection activeCell="N70" sqref="N70"/>
    </sheetView>
  </sheetViews>
  <sheetFormatPr defaultRowHeight="14.4" outlineLevelRow="0" outlineLevelCol="0"/>
  <cols>
    <col min="1" max="1" width="2.7109375" customWidth="true" style="197"/>
    <col min="2" max="2" width="2.140625" customWidth="true" style="197"/>
    <col min="3" max="3" width="4" customWidth="true" style="197"/>
    <col min="4" max="4" width="17.85546875" customWidth="true" style="197"/>
    <col min="5" max="5" width="19.7109375" customWidth="true" style="197"/>
    <col min="6" max="6" width="16.42578125" customWidth="true" style="482"/>
    <col min="7" max="7" width="18.7109375" customWidth="true" style="197"/>
    <col min="8" max="8" width="16.85546875" customWidth="true" style="197"/>
    <col min="9" max="9" width="16.85546875" hidden="true" customWidth="true" style="205"/>
    <col min="10" max="10" width="16.85546875" hidden="true" customWidth="true" style="205"/>
    <col min="11" max="11" width="16.85546875" hidden="true" customWidth="true" style="197"/>
    <col min="12" max="12" width="15.28515625" hidden="true" customWidth="true" style="197"/>
    <col min="13" max="13" width="14.28515625" customWidth="true" style="197"/>
    <col min="14" max="14" width="15.28515625" customWidth="true" style="197"/>
    <col min="15" max="15" width="9.140625" customWidth="true" style="197"/>
  </cols>
  <sheetData>
    <row r="1" spans="1:15" customHeight="1" ht="9">
      <c r="A1" s="466" t="s">
        <v>344</v>
      </c>
      <c r="B1" s="467"/>
      <c r="C1" s="468"/>
      <c r="D1" s="468"/>
      <c r="E1" s="468"/>
      <c r="F1" s="469"/>
      <c r="G1" s="468"/>
    </row>
    <row r="2" spans="1:15">
      <c r="A2" s="466" t="s">
        <v>345</v>
      </c>
      <c r="B2" s="467"/>
      <c r="C2" s="468"/>
      <c r="D2" s="468"/>
      <c r="E2" s="468"/>
      <c r="F2" s="469"/>
      <c r="G2" s="468"/>
    </row>
    <row r="3" spans="1:15">
      <c r="A3" s="468"/>
      <c r="B3" s="468"/>
      <c r="C3" s="468"/>
      <c r="D3" s="468"/>
      <c r="E3" s="468"/>
      <c r="F3" s="469"/>
      <c r="G3" s="468"/>
    </row>
    <row r="4" spans="1:15" customHeight="1" ht="18" s="471" customFormat="1">
      <c r="A4" s="470" t="s">
        <v>346</v>
      </c>
      <c r="B4" s="470"/>
      <c r="C4" s="470"/>
      <c r="D4" s="470"/>
      <c r="E4" s="470"/>
      <c r="F4" s="470"/>
      <c r="G4" s="470"/>
      <c r="I4" s="472"/>
      <c r="J4" s="472"/>
    </row>
    <row r="5" spans="1:15" customHeight="1" ht="18" s="471" customFormat="1">
      <c r="A5" s="470" t="s">
        <v>347</v>
      </c>
      <c r="B5" s="470"/>
      <c r="C5" s="470"/>
      <c r="D5" s="470"/>
      <c r="E5" s="470"/>
      <c r="F5" s="470"/>
      <c r="G5" s="470"/>
      <c r="I5" s="472"/>
      <c r="J5" s="472"/>
    </row>
    <row r="6" spans="1:15" customHeight="1" ht="18" s="471" customFormat="1">
      <c r="A6" s="473"/>
      <c r="B6" s="473"/>
      <c r="C6" s="473"/>
      <c r="D6" s="473"/>
      <c r="E6" s="473"/>
      <c r="F6" s="473"/>
      <c r="G6" s="473"/>
      <c r="I6" s="472"/>
      <c r="J6" s="472"/>
    </row>
    <row r="7" spans="1:15" customHeight="1" ht="18" s="471" customFormat="1">
      <c r="A7" s="474" t="s">
        <v>348</v>
      </c>
      <c r="B7" s="473"/>
      <c r="C7" s="473"/>
      <c r="D7" s="473"/>
      <c r="E7" s="473"/>
      <c r="F7" s="474" t="s">
        <v>349</v>
      </c>
      <c r="G7" s="473"/>
      <c r="I7" s="472"/>
      <c r="J7" s="472"/>
    </row>
    <row r="8" spans="1:15" customHeight="1" ht="18" s="471" customFormat="1">
      <c r="A8" s="474" t="s">
        <v>350</v>
      </c>
      <c r="B8" s="473"/>
      <c r="C8" s="473"/>
      <c r="D8" s="473"/>
      <c r="E8" s="473"/>
      <c r="F8" s="474" t="s">
        <v>351</v>
      </c>
      <c r="G8" s="473"/>
      <c r="I8" s="472"/>
      <c r="J8" s="472"/>
    </row>
    <row r="9" spans="1:15" customHeight="1" ht="18" s="471" customFormat="1">
      <c r="A9" s="474" t="s">
        <v>352</v>
      </c>
      <c r="B9" s="473"/>
      <c r="C9" s="473"/>
      <c r="D9" s="473"/>
      <c r="E9" s="473"/>
      <c r="F9" s="473"/>
      <c r="G9" s="473"/>
      <c r="I9" s="472"/>
      <c r="J9" s="472"/>
    </row>
    <row r="10" spans="1:15" customHeight="1" ht="18" s="471" customFormat="1">
      <c r="A10" s="473"/>
      <c r="B10" s="473"/>
      <c r="C10" s="473"/>
      <c r="D10" s="473"/>
      <c r="E10" s="473"/>
      <c r="F10" s="473"/>
      <c r="G10" s="473"/>
      <c r="I10" s="472"/>
      <c r="J10" s="472"/>
    </row>
    <row r="11" spans="1:15">
      <c r="A11" s="475"/>
      <c r="B11" s="475"/>
      <c r="C11" s="475"/>
      <c r="D11" s="475"/>
      <c r="E11" s="475"/>
      <c r="F11" s="476"/>
      <c r="G11" s="475"/>
    </row>
    <row r="12" spans="1:15">
      <c r="A12" s="475" t="s">
        <v>353</v>
      </c>
      <c r="B12" s="468"/>
      <c r="C12" s="468"/>
      <c r="D12" s="468"/>
      <c r="E12" s="468"/>
      <c r="F12" s="469"/>
      <c r="G12" s="477"/>
    </row>
    <row r="13" spans="1:15">
      <c r="A13" s="468"/>
      <c r="B13" s="468" t="s">
        <v>354</v>
      </c>
      <c r="C13" s="468"/>
      <c r="D13" s="468"/>
      <c r="E13" s="468"/>
      <c r="F13" s="469"/>
      <c r="G13" s="468"/>
      <c r="I13" s="478" t="s">
        <v>20</v>
      </c>
      <c r="J13" s="478" t="s">
        <v>355</v>
      </c>
      <c r="K13" s="479" t="s">
        <v>356</v>
      </c>
      <c r="L13" s="197" t="s">
        <v>357</v>
      </c>
    </row>
    <row r="14" spans="1:15">
      <c r="A14" s="468"/>
      <c r="B14" s="468"/>
      <c r="C14" s="468" t="s">
        <v>358</v>
      </c>
      <c r="D14" s="468"/>
      <c r="E14" s="468"/>
      <c r="F14" s="469">
        <f>144598343.5</f>
        <v>144598343.5</v>
      </c>
      <c r="G14" s="480"/>
      <c r="I14" s="205">
        <v>3439015.48</v>
      </c>
      <c r="J14" s="205">
        <v>147940480.48</v>
      </c>
      <c r="K14" s="199">
        <v>699967.03</v>
      </c>
      <c r="L14" s="199">
        <f>SUM(I14:K14)</f>
        <v>152079462.99</v>
      </c>
    </row>
    <row r="15" spans="1:15">
      <c r="A15" s="468"/>
      <c r="B15" s="468"/>
      <c r="C15" s="468" t="s">
        <v>359</v>
      </c>
      <c r="D15" s="468"/>
      <c r="E15" s="468"/>
      <c r="F15" s="469">
        <v>315442566</v>
      </c>
      <c r="G15" s="468"/>
      <c r="I15" s="205">
        <v>28338227</v>
      </c>
      <c r="J15" s="205">
        <v>28338227</v>
      </c>
      <c r="K15" s="199">
        <v>28338227</v>
      </c>
      <c r="L15" s="199">
        <f>SUM(I15:K15)</f>
        <v>85014681</v>
      </c>
    </row>
    <row r="16" spans="1:15">
      <c r="A16" s="468"/>
      <c r="B16" s="468"/>
      <c r="C16" s="468" t="s">
        <v>360</v>
      </c>
      <c r="D16" s="468"/>
      <c r="E16" s="468"/>
      <c r="F16" s="469">
        <v>36863267.62</v>
      </c>
      <c r="G16" s="468"/>
      <c r="I16" s="205">
        <v>4047229.68</v>
      </c>
      <c r="J16" s="205">
        <v>3381043.18</v>
      </c>
      <c r="K16" s="199">
        <v>3296311.72</v>
      </c>
      <c r="L16" s="199">
        <f>SUM(I16:K16)</f>
        <v>10724584.58</v>
      </c>
    </row>
    <row r="17" spans="1:15">
      <c r="A17" s="468"/>
      <c r="B17" s="468"/>
      <c r="C17" s="468" t="s">
        <v>361</v>
      </c>
      <c r="D17" s="468"/>
      <c r="E17" s="468"/>
      <c r="F17" s="469">
        <v>1275147.96</v>
      </c>
      <c r="G17" s="468"/>
      <c r="I17" s="205">
        <v>267487.57</v>
      </c>
      <c r="J17" s="205">
        <v>266649.18</v>
      </c>
      <c r="K17" s="199">
        <v>262327.28</v>
      </c>
      <c r="L17" s="199">
        <f>SUM(I17:K17)</f>
        <v>796464.03</v>
      </c>
    </row>
    <row r="18" spans="1:15">
      <c r="A18" s="468"/>
      <c r="B18" s="468"/>
      <c r="C18" s="468" t="s">
        <v>362</v>
      </c>
      <c r="D18" s="468"/>
      <c r="E18" s="468"/>
      <c r="F18" s="469">
        <v>0</v>
      </c>
      <c r="G18" s="468"/>
      <c r="K18" s="199"/>
      <c r="L18" s="199"/>
    </row>
    <row r="19" spans="1:15">
      <c r="A19" s="468"/>
      <c r="B19" s="468"/>
      <c r="C19" s="468" t="s">
        <v>363</v>
      </c>
      <c r="D19" s="468"/>
      <c r="E19" s="468"/>
      <c r="F19" s="469">
        <v>65652223.13</v>
      </c>
      <c r="G19" s="468"/>
      <c r="I19" s="205">
        <v>432257.56</v>
      </c>
      <c r="J19" s="205">
        <v>4580703.73</v>
      </c>
      <c r="K19" s="199">
        <v>587219.58</v>
      </c>
      <c r="L19" s="199">
        <f>SUM(I19:K19)</f>
        <v>5600180.87</v>
      </c>
    </row>
    <row r="20" spans="1:15">
      <c r="A20" s="468"/>
      <c r="B20" s="468"/>
      <c r="C20" s="468" t="s">
        <v>364</v>
      </c>
      <c r="D20" s="468"/>
      <c r="E20" s="468"/>
      <c r="F20" s="481">
        <f>SUM(F14:F19)</f>
        <v>563831548.21</v>
      </c>
      <c r="G20" s="468"/>
      <c r="I20" s="205">
        <f>SUM(I14:I19)</f>
        <v>36524217.29</v>
      </c>
      <c r="K20" s="199"/>
      <c r="L20" s="199">
        <f>SUM(I20:K20)</f>
        <v>36524217.29</v>
      </c>
    </row>
    <row r="21" spans="1:15">
      <c r="A21" s="468"/>
      <c r="B21" s="468" t="s">
        <v>365</v>
      </c>
      <c r="C21" s="468"/>
      <c r="D21" s="468"/>
      <c r="E21" s="468"/>
      <c r="F21" s="469"/>
      <c r="G21" s="468"/>
      <c r="K21" s="199"/>
      <c r="L21" s="199">
        <f>SUM(I21:K21)</f>
        <v>0</v>
      </c>
    </row>
    <row r="22" spans="1:15">
      <c r="A22" s="468"/>
      <c r="B22" s="468"/>
      <c r="C22" s="468" t="s">
        <v>366</v>
      </c>
      <c r="D22" s="468"/>
      <c r="E22" s="468"/>
      <c r="G22" s="468"/>
      <c r="I22" s="205">
        <v>2441617.41</v>
      </c>
      <c r="J22" s="205">
        <v>4202385.27</v>
      </c>
      <c r="K22" s="199">
        <v>2834830.73</v>
      </c>
      <c r="L22" s="199">
        <f>SUM(I22:K22)</f>
        <v>9478833.41</v>
      </c>
    </row>
    <row r="23" spans="1:15">
      <c r="A23" s="468"/>
      <c r="B23" s="468"/>
      <c r="D23" s="468" t="s">
        <v>367</v>
      </c>
      <c r="E23" s="468"/>
      <c r="F23" s="469">
        <f>42753062.98+155325906.64</f>
        <v>198078969.62</v>
      </c>
      <c r="G23" s="468"/>
      <c r="I23" s="205">
        <v>93011.69</v>
      </c>
      <c r="J23" s="205">
        <v>0</v>
      </c>
      <c r="K23" s="199">
        <v>0</v>
      </c>
      <c r="L23" s="199">
        <f>SUM(I23:K23)</f>
        <v>93011.69</v>
      </c>
    </row>
    <row r="24" spans="1:15">
      <c r="A24" s="468"/>
      <c r="B24" s="468"/>
      <c r="D24" s="468" t="s">
        <v>368</v>
      </c>
      <c r="E24" s="468"/>
      <c r="F24" s="469">
        <v>47598806.86</v>
      </c>
      <c r="G24" s="468"/>
      <c r="I24" s="205">
        <v>5653204.75</v>
      </c>
      <c r="J24" s="205">
        <v>5833368.5</v>
      </c>
      <c r="K24" s="199">
        <v>8052728.07</v>
      </c>
      <c r="L24" s="199">
        <f>SUM(I24:K24)</f>
        <v>19539301.32</v>
      </c>
    </row>
    <row r="25" spans="1:15">
      <c r="A25" s="468"/>
      <c r="B25" s="468"/>
      <c r="C25" s="468" t="s">
        <v>361</v>
      </c>
      <c r="D25" s="468"/>
      <c r="E25" s="468"/>
      <c r="F25" s="469">
        <v>0</v>
      </c>
      <c r="G25" s="468"/>
      <c r="K25" s="199"/>
      <c r="L25" s="199"/>
    </row>
    <row r="26" spans="1:15">
      <c r="A26" s="468"/>
      <c r="B26" s="468"/>
      <c r="C26" s="468" t="s">
        <v>369</v>
      </c>
      <c r="D26" s="468"/>
      <c r="E26" s="468"/>
      <c r="F26" s="469">
        <v>85011338.14</v>
      </c>
      <c r="G26" s="468"/>
      <c r="I26" s="205">
        <v>4858458.61</v>
      </c>
      <c r="J26" s="205">
        <v>9596221.49</v>
      </c>
      <c r="K26" s="199">
        <v>8838815.92</v>
      </c>
      <c r="L26" s="199">
        <f>SUM(I26:K26)</f>
        <v>23293496.02</v>
      </c>
    </row>
    <row r="27" spans="1:15">
      <c r="A27" s="468"/>
      <c r="B27" s="468"/>
      <c r="C27" s="468" t="s">
        <v>370</v>
      </c>
      <c r="D27" s="468"/>
      <c r="E27" s="468"/>
      <c r="F27" s="481">
        <f>SUM(F23:F26)</f>
        <v>330689114.62</v>
      </c>
      <c r="G27" s="468"/>
      <c r="I27" s="205">
        <f>SUM(I22:I26)</f>
        <v>13046292.46</v>
      </c>
      <c r="K27" s="199"/>
      <c r="L27" s="199">
        <f>SUM(I27:K27)</f>
        <v>13046292.46</v>
      </c>
    </row>
    <row r="28" spans="1:15">
      <c r="A28" s="468"/>
      <c r="B28" s="475" t="s">
        <v>371</v>
      </c>
      <c r="C28" s="468"/>
      <c r="D28" s="468"/>
      <c r="E28" s="468"/>
      <c r="F28" s="483"/>
      <c r="G28" s="484">
        <f>F20-F27</f>
        <v>233142433.59</v>
      </c>
      <c r="I28" s="205">
        <f>I20-I27</f>
        <v>23477924.83</v>
      </c>
      <c r="K28" s="199"/>
      <c r="L28" s="199">
        <f>SUM(I28:K28)</f>
        <v>23477924.83</v>
      </c>
    </row>
    <row r="29" spans="1:15">
      <c r="A29" s="468"/>
      <c r="B29" s="468"/>
      <c r="C29" s="468"/>
      <c r="D29" s="468"/>
      <c r="E29" s="468"/>
      <c r="F29" s="483"/>
      <c r="G29" s="477"/>
      <c r="K29" s="199"/>
      <c r="L29" s="199"/>
    </row>
    <row r="30" spans="1:15">
      <c r="A30" s="475" t="s">
        <v>372</v>
      </c>
      <c r="B30" s="468"/>
      <c r="C30" s="468"/>
      <c r="D30" s="468"/>
      <c r="E30" s="468"/>
      <c r="F30" s="469"/>
      <c r="G30" s="468"/>
      <c r="K30" s="199"/>
      <c r="L30" s="199">
        <f>SUM(I30:K30)</f>
        <v>0</v>
      </c>
    </row>
    <row r="31" spans="1:15">
      <c r="A31" s="468"/>
      <c r="B31" s="468" t="s">
        <v>354</v>
      </c>
      <c r="C31" s="468"/>
      <c r="D31" s="468"/>
      <c r="E31" s="468"/>
      <c r="F31" s="483"/>
      <c r="G31" s="468"/>
      <c r="K31" s="199"/>
      <c r="L31" s="199"/>
    </row>
    <row r="32" spans="1:15">
      <c r="A32" s="468"/>
      <c r="B32" s="468"/>
      <c r="C32" s="485" t="s">
        <v>373</v>
      </c>
      <c r="D32" s="485"/>
      <c r="E32" s="485"/>
      <c r="F32" s="486">
        <v>0</v>
      </c>
      <c r="G32" s="485"/>
      <c r="H32" s="485"/>
      <c r="I32" s="485"/>
      <c r="J32" s="485"/>
      <c r="K32" s="199"/>
      <c r="L32" s="199"/>
    </row>
    <row r="33" spans="1:15">
      <c r="A33" s="468"/>
      <c r="B33" s="468"/>
      <c r="C33" s="485" t="s">
        <v>374</v>
      </c>
      <c r="D33" s="485"/>
      <c r="E33" s="485"/>
      <c r="F33" s="486">
        <v>0</v>
      </c>
      <c r="G33" s="485"/>
      <c r="H33" s="485"/>
      <c r="I33" s="485"/>
      <c r="J33" s="487"/>
      <c r="K33" s="199"/>
      <c r="L33" s="199"/>
    </row>
    <row r="34" spans="1:15">
      <c r="A34" s="468"/>
      <c r="B34" s="468"/>
      <c r="C34" s="485" t="s">
        <v>375</v>
      </c>
      <c r="D34" s="485"/>
      <c r="E34" s="485"/>
      <c r="F34" s="488"/>
      <c r="G34" s="485"/>
      <c r="H34" s="485"/>
      <c r="I34" s="485"/>
      <c r="J34" s="487"/>
      <c r="K34" s="199"/>
      <c r="L34" s="199">
        <f>SUM(I34:K34)</f>
        <v>0</v>
      </c>
    </row>
    <row r="35" spans="1:15">
      <c r="A35" s="468"/>
      <c r="B35" s="468"/>
      <c r="C35" s="485"/>
      <c r="D35" s="485" t="s">
        <v>376</v>
      </c>
      <c r="E35" s="485"/>
      <c r="F35" s="489">
        <v>0</v>
      </c>
      <c r="G35" s="485"/>
      <c r="H35" s="485"/>
      <c r="I35" s="485"/>
      <c r="J35" s="487"/>
      <c r="K35" s="199"/>
      <c r="L35" s="199"/>
    </row>
    <row r="36" spans="1:15">
      <c r="A36" s="468"/>
      <c r="B36" s="468"/>
      <c r="C36" s="468" t="s">
        <v>364</v>
      </c>
      <c r="D36" s="468"/>
      <c r="E36" s="468"/>
      <c r="F36" s="490">
        <f>SUM(F32:F35)</f>
        <v>0</v>
      </c>
      <c r="G36" s="468"/>
      <c r="I36" s="205">
        <v>-7748.76</v>
      </c>
      <c r="J36" s="205">
        <v>2992640.21</v>
      </c>
      <c r="K36" s="199">
        <v>7527131.44</v>
      </c>
      <c r="L36" s="199">
        <f>SUM(I36:K36)</f>
        <v>10512022.89</v>
      </c>
    </row>
    <row r="37" spans="1:15">
      <c r="A37" s="468"/>
      <c r="B37" s="468" t="s">
        <v>365</v>
      </c>
      <c r="C37" s="468"/>
      <c r="D37" s="468"/>
      <c r="E37" s="468"/>
      <c r="F37" s="469"/>
      <c r="G37" s="468"/>
      <c r="I37" s="205">
        <f>I36</f>
        <v>-7748.76</v>
      </c>
      <c r="L37" s="199">
        <f>SUM(I37:K37)</f>
        <v>-7748.76</v>
      </c>
    </row>
    <row r="38" spans="1:15">
      <c r="A38" s="468"/>
      <c r="B38" s="468"/>
      <c r="C38" s="468" t="s">
        <v>377</v>
      </c>
      <c r="D38" s="468"/>
      <c r="E38" s="468"/>
      <c r="F38" s="469">
        <v>8731901.02</v>
      </c>
      <c r="G38" s="468"/>
      <c r="I38" s="205" t="str">
        <f>#REF!-I37</f>
        <v>0</v>
      </c>
      <c r="L38" s="199">
        <f>SUM(I38:K38)</f>
        <v>0</v>
      </c>
    </row>
    <row r="39" spans="1:15">
      <c r="A39" s="468"/>
      <c r="B39" s="468"/>
      <c r="C39" s="485" t="s">
        <v>378</v>
      </c>
      <c r="D39" s="491"/>
      <c r="E39" s="491"/>
      <c r="F39" s="492">
        <v>0</v>
      </c>
      <c r="G39" s="491"/>
      <c r="H39" s="491"/>
      <c r="L39" s="199"/>
    </row>
    <row r="40" spans="1:15">
      <c r="A40" s="468"/>
      <c r="B40" s="468"/>
      <c r="C40" s="485" t="s">
        <v>379</v>
      </c>
      <c r="D40" s="491"/>
      <c r="E40" s="491"/>
      <c r="F40" s="492">
        <v>0</v>
      </c>
      <c r="G40" s="491"/>
      <c r="H40" s="491"/>
      <c r="L40" s="199"/>
    </row>
    <row r="41" spans="1:15">
      <c r="A41" s="468"/>
      <c r="B41" s="468"/>
      <c r="C41" s="468" t="s">
        <v>370</v>
      </c>
      <c r="D41" s="468"/>
      <c r="E41" s="468"/>
      <c r="F41" s="481">
        <f>F38</f>
        <v>8731901.02</v>
      </c>
      <c r="G41" s="468"/>
      <c r="L41" s="199">
        <f>SUM(I41:K41)</f>
        <v>0</v>
      </c>
    </row>
    <row r="42" spans="1:15">
      <c r="A42" s="468"/>
      <c r="B42" s="475" t="s">
        <v>380</v>
      </c>
      <c r="C42" s="468"/>
      <c r="D42" s="468"/>
      <c r="E42" s="468"/>
      <c r="F42" s="469"/>
      <c r="G42" s="484">
        <f>F36-F41</f>
        <v>-8731901.02</v>
      </c>
      <c r="I42" s="205" t="str">
        <f>I28+I38</f>
        <v>0</v>
      </c>
      <c r="L42" s="199">
        <f>SUM(I42:K42)</f>
        <v>0</v>
      </c>
    </row>
    <row r="43" spans="1:15">
      <c r="A43" s="468"/>
      <c r="B43" s="475"/>
      <c r="C43" s="468"/>
      <c r="D43" s="468"/>
      <c r="E43" s="468"/>
      <c r="F43" s="469"/>
      <c r="G43" s="484"/>
      <c r="L43" s="199"/>
    </row>
    <row r="46" spans="1:15">
      <c r="A46" s="475" t="s">
        <v>381</v>
      </c>
      <c r="B46" s="475"/>
      <c r="C46" s="468"/>
      <c r="D46" s="468"/>
      <c r="E46" s="468"/>
      <c r="F46" s="469"/>
      <c r="G46" s="484"/>
      <c r="L46" s="199"/>
    </row>
    <row r="47" spans="1:15">
      <c r="A47" s="468"/>
      <c r="B47" s="468" t="s">
        <v>354</v>
      </c>
      <c r="C47" s="468"/>
      <c r="D47" s="468"/>
      <c r="E47" s="468"/>
      <c r="F47" s="469"/>
      <c r="G47" s="484"/>
      <c r="L47" s="199"/>
    </row>
    <row r="48" spans="1:15">
      <c r="A48" s="468"/>
      <c r="B48" s="475"/>
      <c r="C48" s="485" t="s">
        <v>382</v>
      </c>
      <c r="D48" s="485"/>
      <c r="E48" s="485"/>
      <c r="F48" s="492">
        <v>0</v>
      </c>
      <c r="G48" s="491"/>
      <c r="H48" s="491"/>
      <c r="L48" s="199"/>
    </row>
    <row r="49" spans="1:15">
      <c r="A49" s="468"/>
      <c r="B49" s="475"/>
      <c r="C49" s="485" t="s">
        <v>383</v>
      </c>
      <c r="D49" s="485"/>
      <c r="E49" s="485"/>
      <c r="F49" s="493">
        <v>0</v>
      </c>
      <c r="G49" s="491"/>
      <c r="H49" s="494"/>
      <c r="L49" s="199"/>
    </row>
    <row r="50" spans="1:15">
      <c r="A50" s="468"/>
      <c r="B50" s="475"/>
      <c r="C50" s="485" t="s">
        <v>364</v>
      </c>
      <c r="D50" s="485"/>
      <c r="E50" s="485"/>
      <c r="F50" s="493">
        <f>SUM(F48:F49)</f>
        <v>0</v>
      </c>
      <c r="G50" s="491"/>
      <c r="H50" s="494"/>
      <c r="L50" s="199"/>
    </row>
    <row r="51" spans="1:15">
      <c r="A51" s="468"/>
      <c r="B51" s="468" t="s">
        <v>365</v>
      </c>
      <c r="C51" s="468"/>
      <c r="D51" s="468"/>
      <c r="E51" s="468"/>
      <c r="F51" s="205"/>
      <c r="L51" s="199"/>
    </row>
    <row r="52" spans="1:15">
      <c r="A52" s="468"/>
      <c r="B52" s="468"/>
      <c r="C52" s="485" t="s">
        <v>384</v>
      </c>
      <c r="D52" s="485"/>
      <c r="E52" s="485"/>
      <c r="F52" s="492">
        <v>0</v>
      </c>
      <c r="G52" s="491"/>
      <c r="H52" s="491"/>
      <c r="L52" s="199"/>
    </row>
    <row r="53" spans="1:15">
      <c r="A53" s="468"/>
      <c r="B53" s="468"/>
      <c r="C53" s="485" t="s">
        <v>385</v>
      </c>
      <c r="D53" s="485"/>
      <c r="E53" s="485"/>
      <c r="F53" s="492">
        <v>0</v>
      </c>
      <c r="G53" s="491"/>
      <c r="H53" s="491"/>
      <c r="L53" s="199"/>
    </row>
    <row r="54" spans="1:15">
      <c r="A54" s="468"/>
      <c r="B54" s="468"/>
      <c r="C54" s="485" t="s">
        <v>370</v>
      </c>
      <c r="D54" s="485"/>
      <c r="E54" s="485"/>
      <c r="F54" s="495">
        <f>SUM(F52:F53)</f>
        <v>0</v>
      </c>
      <c r="G54" s="491"/>
      <c r="H54" s="491"/>
      <c r="L54" s="199"/>
    </row>
    <row r="55" spans="1:15">
      <c r="A55" s="468"/>
      <c r="B55" s="496" t="s">
        <v>386</v>
      </c>
      <c r="C55" s="485"/>
      <c r="D55" s="485"/>
      <c r="E55" s="485"/>
      <c r="F55" s="497"/>
      <c r="G55" s="498">
        <f>F50-F54</f>
        <v>0</v>
      </c>
      <c r="L55" s="199"/>
    </row>
    <row r="56" spans="1:15">
      <c r="A56" s="468"/>
      <c r="B56" s="496"/>
      <c r="C56" s="485"/>
      <c r="D56" s="485"/>
      <c r="E56" s="485"/>
      <c r="F56" s="497"/>
      <c r="G56" s="498"/>
      <c r="L56" s="199"/>
    </row>
    <row r="57" spans="1:15">
      <c r="A57" s="475" t="s">
        <v>387</v>
      </c>
      <c r="B57" s="468"/>
      <c r="C57" s="468"/>
      <c r="D57" s="468"/>
      <c r="E57" s="468"/>
      <c r="G57" s="499">
        <f>G28+G42+G55</f>
        <v>224410532.57</v>
      </c>
      <c r="I57" s="205">
        <v>627915908.91</v>
      </c>
      <c r="N57" s="199"/>
    </row>
    <row r="58" spans="1:15">
      <c r="A58" s="475" t="s">
        <v>388</v>
      </c>
      <c r="B58" s="468"/>
      <c r="C58" s="468"/>
      <c r="D58" s="468"/>
      <c r="E58" s="468"/>
      <c r="G58" s="500">
        <v>2202173934.3</v>
      </c>
      <c r="I58" s="205" t="str">
        <f>I57-#REF!</f>
        <v>0</v>
      </c>
    </row>
    <row r="59" spans="1:15" customHeight="1" ht="15.75" s="502" customFormat="1">
      <c r="A59" s="475" t="s">
        <v>389</v>
      </c>
      <c r="B59" s="468"/>
      <c r="C59" s="468"/>
      <c r="D59" s="468"/>
      <c r="E59" s="468"/>
      <c r="F59" s="482"/>
      <c r="G59" s="501">
        <v>2426584466.87</v>
      </c>
      <c r="I59" s="503"/>
      <c r="J59" s="503"/>
      <c r="M59" s="504"/>
    </row>
    <row r="60" spans="1:15" customHeight="1" ht="15.75" s="502" customFormat="1">
      <c r="A60" s="468"/>
      <c r="B60" s="468"/>
      <c r="C60" s="468"/>
      <c r="D60" s="468"/>
      <c r="E60" s="468"/>
      <c r="F60" s="469"/>
      <c r="G60" s="505"/>
      <c r="I60" s="503"/>
      <c r="J60" s="503"/>
      <c r="M60" s="504"/>
      <c r="N60" s="504"/>
    </row>
    <row r="61" spans="1:15" customHeight="1" ht="24.75" s="502" customFormat="1">
      <c r="A61" s="506"/>
      <c r="B61" s="506"/>
      <c r="C61" s="506"/>
      <c r="D61" s="506"/>
      <c r="E61" s="506"/>
      <c r="F61" s="507"/>
      <c r="G61" s="506"/>
      <c r="I61" s="503"/>
      <c r="J61" s="503"/>
      <c r="N61" s="504"/>
    </row>
    <row r="62" spans="1:15" s="502" customFormat="1">
      <c r="A62" s="508" t="s">
        <v>56</v>
      </c>
      <c r="B62" s="508"/>
      <c r="C62" s="508"/>
      <c r="D62" s="508"/>
      <c r="E62" s="508"/>
      <c r="F62" s="508"/>
      <c r="G62" s="508"/>
      <c r="H62" s="504"/>
      <c r="I62" s="503"/>
      <c r="J62" s="503"/>
    </row>
    <row r="63" spans="1:15" s="502" customFormat="1">
      <c r="A63" s="508"/>
      <c r="B63" s="508"/>
      <c r="C63" s="508"/>
      <c r="D63" s="508"/>
      <c r="E63" s="508"/>
      <c r="F63" s="508"/>
      <c r="G63" s="508"/>
      <c r="H63" s="504"/>
      <c r="I63" s="503"/>
      <c r="J63" s="503"/>
    </row>
    <row r="64" spans="1:15" s="502" customFormat="1">
      <c r="A64" s="509"/>
      <c r="B64" s="509"/>
      <c r="C64" s="509"/>
      <c r="D64" s="509"/>
      <c r="E64" s="509"/>
      <c r="F64" s="509"/>
      <c r="G64" s="509"/>
      <c r="H64" s="504"/>
      <c r="I64" s="503"/>
      <c r="J64" s="503"/>
    </row>
    <row r="65" spans="1:15" s="502" customFormat="1">
      <c r="A65" s="509"/>
      <c r="B65" s="509"/>
      <c r="C65" s="519" t="s">
        <v>92</v>
      </c>
      <c r="D65" s="519"/>
      <c r="E65" s="519"/>
      <c r="F65" s="509"/>
      <c r="G65" s="509"/>
      <c r="H65" s="504"/>
      <c r="I65" s="503"/>
      <c r="J65" s="503"/>
    </row>
    <row r="66" spans="1:15" customHeight="1" ht="7.5" s="502" customFormat="1">
      <c r="A66" s="506"/>
      <c r="B66" s="506"/>
      <c r="C66" s="506"/>
      <c r="D66" s="506"/>
      <c r="E66" s="506"/>
      <c r="F66" s="507"/>
      <c r="G66" s="506"/>
      <c r="I66" s="503"/>
      <c r="J66" s="503"/>
    </row>
    <row r="67" spans="1:15" s="502" customFormat="1">
      <c r="A67" s="510" t="s">
        <v>93</v>
      </c>
      <c r="B67" s="510"/>
      <c r="C67" s="510"/>
      <c r="D67" s="510"/>
      <c r="E67" s="510"/>
      <c r="F67" s="511" t="s">
        <v>58</v>
      </c>
      <c r="G67" s="511"/>
      <c r="I67" s="503"/>
      <c r="J67" s="503"/>
    </row>
    <row r="68" spans="1:15" s="502" customFormat="1">
      <c r="A68" s="512" t="s">
        <v>390</v>
      </c>
      <c r="B68" s="512"/>
      <c r="C68" s="512"/>
      <c r="D68" s="512"/>
      <c r="E68" s="512"/>
      <c r="F68" s="513" t="s">
        <v>60</v>
      </c>
      <c r="G68" s="513"/>
      <c r="I68" s="503"/>
      <c r="J68" s="503"/>
    </row>
    <row r="69" spans="1:15" s="502" customFormat="1">
      <c r="A69" s="506"/>
      <c r="B69" s="506"/>
      <c r="C69" s="506"/>
      <c r="D69" s="506"/>
      <c r="E69" s="506"/>
      <c r="F69" s="507"/>
      <c r="G69" s="506"/>
      <c r="I69" s="503"/>
      <c r="J69" s="503"/>
    </row>
    <row r="70" spans="1:15" s="502" customFormat="1">
      <c r="F70" s="514"/>
      <c r="I70" s="503"/>
      <c r="J70" s="503"/>
    </row>
    <row r="71" spans="1:15" s="515" customFormat="1">
      <c r="A71" s="502"/>
      <c r="B71" s="502"/>
      <c r="C71" s="502"/>
      <c r="D71" s="502"/>
      <c r="E71" s="502"/>
      <c r="F71" s="514"/>
      <c r="G71" s="504"/>
      <c r="I71" s="516"/>
      <c r="J71" s="516"/>
    </row>
    <row r="72" spans="1:15" s="515" customFormat="1">
      <c r="A72" s="502"/>
      <c r="B72" s="502"/>
      <c r="C72" s="502"/>
      <c r="D72" s="502"/>
      <c r="E72" s="502"/>
      <c r="F72" s="514"/>
      <c r="G72" s="504"/>
      <c r="I72" s="516"/>
      <c r="J72" s="516"/>
    </row>
    <row r="73" spans="1:15" s="502" customFormat="1">
      <c r="A73" s="515"/>
      <c r="B73" s="515"/>
      <c r="C73" s="515"/>
      <c r="D73" s="515"/>
      <c r="E73" s="515"/>
      <c r="F73" s="517"/>
      <c r="G73" s="518">
        <f>G59-G58</f>
        <v>224410532.57</v>
      </c>
      <c r="I73" s="503"/>
      <c r="J73" s="503"/>
    </row>
    <row r="74" spans="1:15" s="502" customFormat="1">
      <c r="A74" s="515"/>
      <c r="B74" s="515"/>
      <c r="C74" s="515"/>
      <c r="D74" s="515"/>
      <c r="E74" s="515"/>
      <c r="F74" s="517"/>
      <c r="G74" s="518">
        <f>G73-G57</f>
        <v>-3.8743019104004E-7</v>
      </c>
      <c r="I74" s="503"/>
      <c r="J74" s="503"/>
    </row>
    <row r="75" spans="1:15" s="502" customFormat="1">
      <c r="F75" s="514"/>
      <c r="G75" s="503"/>
      <c r="I75" s="503"/>
      <c r="J75" s="503"/>
    </row>
    <row r="76" spans="1:15" s="502" customFormat="1">
      <c r="F76" s="514"/>
      <c r="G76" s="504"/>
      <c r="I76" s="503"/>
      <c r="J76" s="503"/>
    </row>
    <row r="77" spans="1:15">
      <c r="A77" s="502"/>
      <c r="B77" s="502"/>
      <c r="C77" s="502"/>
      <c r="D77" s="502"/>
      <c r="E77" s="502"/>
      <c r="F77" s="514"/>
      <c r="G77" s="502"/>
    </row>
    <row r="78" spans="1:15">
      <c r="A78" s="502"/>
      <c r="B78" s="502"/>
      <c r="C78" s="502"/>
      <c r="D78" s="502"/>
      <c r="E78" s="502"/>
      <c r="F78" s="514"/>
      <c r="G78" s="502"/>
    </row>
  </sheetData>
  <sheetProtection password="9EB5" sheet="true" objects="true" scenarios="true" formatCells="false" formatColumns="false" formatRows="false" insertColumns="false" insertRows="false" insertHyperlinks="false" deleteColumns="false" deleteRows="false" selectLockedCells="true" sort="false" autoFilter="false" pivotTables="false" selectUnlockedCells="true"/>
  <mergeCells>
    <mergeCell ref="A4:G4"/>
    <mergeCell ref="A5:G5"/>
    <mergeCell ref="A62:G63"/>
    <mergeCell ref="A67:E67"/>
    <mergeCell ref="F67:G67"/>
    <mergeCell ref="A68:E68"/>
    <mergeCell ref="F68:G68"/>
    <mergeCell ref="C65:E65"/>
  </mergeCells>
  <printOptions gridLines="false" gridLinesSet="true"/>
  <pageMargins left="1.25" right="1" top="1" bottom="1" header="0.3" footer="0.3"/>
  <pageSetup paperSize="1" orientation="portrait" scale="98" fitToHeight="0" fitToWidth="1" r:id="rId1"/>
  <headerFooter differentOddEven="false" differentFirst="false" scaleWithDoc="true" alignWithMargins="true">
    <oddHeader/>
    <oddFooter/>
    <evenHeader/>
    <evenFooter/>
    <firstHeader/>
    <first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0"/>
  <sheetViews>
    <sheetView tabSelected="0" workbookViewId="0" showGridLines="true" showRowColHeaders="1">
      <selection activeCell="F5" sqref="F5:F6"/>
    </sheetView>
  </sheetViews>
  <sheetFormatPr defaultRowHeight="14.4" outlineLevelRow="0" outlineLevelCol="0"/>
  <sheetData>
    <row r="1" spans="1:1" customHeight="1" ht="23.45">
      <c r="A1" s="2" t="s">
        <v>391</v>
      </c>
    </row>
    <row r="3" spans="1:1">
      <c r="A3" t="s">
        <v>392</v>
      </c>
    </row>
    <row r="5" spans="1:1">
      <c r="A5" t="s">
        <v>393</v>
      </c>
    </row>
    <row r="6" spans="1:1">
      <c r="A6" s="1" t="s">
        <v>394</v>
      </c>
    </row>
    <row r="9" spans="1:1">
      <c r="A9" t="s">
        <v>395</v>
      </c>
    </row>
    <row r="10" spans="1:1">
      <c r="A10">
        <v>43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Form 7 - DFU</vt:lpstr>
      <vt:lpstr>FORM 12</vt:lpstr>
      <vt:lpstr>FORM 13</vt:lpstr>
      <vt:lpstr>FORM 11</vt:lpstr>
      <vt:lpstr>FORM 8</vt:lpstr>
      <vt:lpstr>Form 6a -TFU</vt:lpstr>
      <vt:lpstr>Form 2 - SIPB</vt:lpstr>
      <vt:lpstr>FORM 9</vt:lpstr>
      <vt:lpstr>FDPP LICENSE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2023-09-14T17:30:32+08:00</dcterms:modified>
  <dc:title/>
  <dc:description/>
  <dc:subject/>
  <cp:keywords/>
  <cp:category/>
</cp:coreProperties>
</file>