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160"/>
  </bookViews>
  <sheets>
    <sheet name="Sheet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7" i="1" l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1" i="1"/>
  <c r="K142" i="1"/>
  <c r="K143" i="1"/>
  <c r="K144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5" i="1"/>
  <c r="K166" i="1"/>
  <c r="K167" i="1"/>
  <c r="K168" i="1"/>
  <c r="K169" i="1"/>
  <c r="K170" i="1"/>
  <c r="K171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2" i="1"/>
  <c r="K193" i="1"/>
  <c r="K194" i="1"/>
  <c r="K195" i="1"/>
  <c r="K196" i="1"/>
  <c r="K197" i="1"/>
  <c r="K198" i="1"/>
  <c r="K199" i="1"/>
  <c r="K200" i="1"/>
  <c r="K201" i="1"/>
  <c r="K202" i="1"/>
  <c r="K204" i="1"/>
  <c r="K205" i="1"/>
  <c r="K206" i="1"/>
  <c r="K207" i="1"/>
  <c r="K208" i="1"/>
  <c r="K209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7" i="1"/>
  <c r="K248" i="1"/>
  <c r="K249" i="1"/>
  <c r="K250" i="1"/>
  <c r="K253" i="1"/>
  <c r="K254" i="1"/>
  <c r="K255" i="1"/>
  <c r="K256" i="1"/>
  <c r="K257" i="1"/>
  <c r="K258" i="1"/>
  <c r="K259" i="1"/>
  <c r="K260" i="1"/>
  <c r="K261" i="1"/>
  <c r="K263" i="1"/>
  <c r="K264" i="1"/>
  <c r="K265" i="1"/>
  <c r="K266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7" i="1"/>
  <c r="K338" i="1"/>
  <c r="K339" i="1"/>
  <c r="K340" i="1"/>
  <c r="K341" i="1"/>
  <c r="K342" i="1"/>
  <c r="K343" i="1"/>
  <c r="K344" i="1"/>
  <c r="K345" i="1"/>
  <c r="K346" i="1"/>
  <c r="K347" i="1"/>
  <c r="K349" i="1"/>
  <c r="K350" i="1"/>
  <c r="K351" i="1"/>
  <c r="K352" i="1"/>
  <c r="K353" i="1"/>
  <c r="K354" i="1"/>
  <c r="K355" i="1"/>
  <c r="K356" i="1"/>
  <c r="K357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9" i="1"/>
  <c r="K510" i="1"/>
  <c r="K511" i="1"/>
  <c r="K512" i="1"/>
  <c r="K513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5" i="1"/>
  <c r="K666" i="1"/>
  <c r="K667" i="1"/>
  <c r="K126" i="1"/>
  <c r="L664" i="1" l="1"/>
  <c r="K664" i="1" s="1"/>
  <c r="L639" i="1"/>
  <c r="K639" i="1" s="1"/>
  <c r="L629" i="1"/>
  <c r="K629" i="1" s="1"/>
  <c r="L597" i="1"/>
  <c r="L560" i="1"/>
  <c r="L550" i="1"/>
  <c r="K550" i="1" s="1"/>
  <c r="L514" i="1"/>
  <c r="K514" i="1" s="1"/>
  <c r="L508" i="1"/>
  <c r="K508" i="1" s="1"/>
  <c r="L457" i="1"/>
  <c r="L444" i="1"/>
  <c r="K444" i="1" s="1"/>
  <c r="L436" i="1"/>
  <c r="K436" i="1" s="1"/>
  <c r="L394" i="1"/>
  <c r="K394" i="1" s="1"/>
  <c r="L384" i="1"/>
  <c r="K384" i="1" s="1"/>
  <c r="L377" i="1"/>
  <c r="K377" i="1" s="1"/>
  <c r="L358" i="1"/>
  <c r="L348" i="1"/>
  <c r="K348" i="1" s="1"/>
  <c r="L335" i="1"/>
  <c r="K335" i="1" s="1"/>
  <c r="L288" i="1"/>
  <c r="L275" i="1"/>
  <c r="K275" i="1" s="1"/>
  <c r="L267" i="1"/>
  <c r="K267" i="1" s="1"/>
  <c r="L262" i="1"/>
  <c r="K262" i="1" s="1"/>
  <c r="L251" i="1"/>
  <c r="K251" i="1" s="1"/>
  <c r="L246" i="1"/>
  <c r="K246" i="1" s="1"/>
  <c r="L231" i="1"/>
  <c r="K231" i="1" s="1"/>
  <c r="L210" i="1"/>
  <c r="K210" i="1" s="1"/>
  <c r="L203" i="1"/>
  <c r="K203" i="1" s="1"/>
  <c r="L190" i="1"/>
  <c r="K190" i="1" s="1"/>
  <c r="L172" i="1"/>
  <c r="K172" i="1" s="1"/>
  <c r="L163" i="1"/>
  <c r="K163" i="1" s="1"/>
  <c r="L157" i="1"/>
  <c r="K157" i="1" s="1"/>
  <c r="L145" i="1"/>
  <c r="K145" i="1" s="1"/>
  <c r="L140" i="1"/>
  <c r="K140" i="1" s="1"/>
  <c r="K122" i="1"/>
  <c r="K123" i="1"/>
  <c r="K124" i="1"/>
  <c r="K125" i="1"/>
  <c r="K121" i="1"/>
  <c r="L103" i="1"/>
  <c r="K103" i="1" s="1"/>
  <c r="L102" i="1"/>
  <c r="K102" i="1" s="1"/>
  <c r="L100" i="1"/>
  <c r="K100" i="1" s="1"/>
  <c r="L99" i="1"/>
  <c r="K99" i="1" s="1"/>
  <c r="L98" i="1"/>
  <c r="K98" i="1" s="1"/>
  <c r="L97" i="1"/>
  <c r="K97" i="1" s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101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73" i="1"/>
  <c r="K72" i="1"/>
  <c r="K71" i="1"/>
  <c r="K70" i="1"/>
  <c r="K59" i="1"/>
  <c r="K60" i="1"/>
  <c r="K61" i="1"/>
  <c r="K62" i="1"/>
  <c r="K63" i="1"/>
  <c r="K64" i="1"/>
  <c r="K65" i="1"/>
  <c r="K66" i="1"/>
  <c r="K67" i="1"/>
  <c r="K68" i="1"/>
  <c r="K69" i="1"/>
  <c r="K58" i="1"/>
  <c r="K57" i="1"/>
  <c r="K39" i="1"/>
  <c r="K40" i="1"/>
  <c r="K36" i="1"/>
  <c r="K37" i="1"/>
  <c r="K38" i="1"/>
  <c r="K35" i="1"/>
  <c r="K34" i="1"/>
  <c r="K33" i="1"/>
  <c r="K32" i="1"/>
  <c r="K31" i="1"/>
  <c r="M27" i="1"/>
  <c r="M28" i="1" s="1"/>
  <c r="L308" i="1" l="1"/>
  <c r="K308" i="1" s="1"/>
  <c r="K288" i="1"/>
  <c r="L359" i="1"/>
  <c r="K359" i="1" s="1"/>
  <c r="K358" i="1"/>
  <c r="L483" i="1"/>
  <c r="K483" i="1" s="1"/>
  <c r="K457" i="1"/>
  <c r="L580" i="1"/>
  <c r="K580" i="1" s="1"/>
  <c r="K560" i="1"/>
  <c r="L625" i="1"/>
  <c r="K625" i="1" s="1"/>
  <c r="K597" i="1"/>
  <c r="L191" i="1"/>
  <c r="K191" i="1" s="1"/>
  <c r="L385" i="1"/>
  <c r="K385" i="1" s="1"/>
  <c r="L268" i="1"/>
  <c r="K268" i="1" s="1"/>
  <c r="L252" i="1"/>
  <c r="K252" i="1" s="1"/>
  <c r="L164" i="1"/>
  <c r="K164" i="1" s="1"/>
  <c r="L211" i="1"/>
  <c r="K211" i="1" s="1"/>
  <c r="L146" i="1"/>
  <c r="K146" i="1" s="1"/>
  <c r="L336" i="1"/>
  <c r="K336" i="1" s="1"/>
  <c r="L640" i="1" l="1"/>
  <c r="K640" i="1" s="1"/>
  <c r="L15" i="1" l="1"/>
  <c r="K15" i="1" s="1"/>
  <c r="L12" i="1"/>
  <c r="K12" i="1" s="1"/>
  <c r="L10" i="1"/>
  <c r="K10" i="1" s="1"/>
  <c r="K8" i="1"/>
  <c r="L7" i="1"/>
  <c r="K7" i="1" s="1"/>
  <c r="K9" i="1"/>
  <c r="K11" i="1"/>
  <c r="K13" i="1"/>
  <c r="K14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50" i="1"/>
  <c r="K51" i="1"/>
  <c r="K52" i="1"/>
  <c r="K53" i="1"/>
  <c r="K54" i="1"/>
  <c r="K55" i="1"/>
  <c r="K56" i="1"/>
  <c r="K6" i="1"/>
</calcChain>
</file>

<file path=xl/sharedStrings.xml><?xml version="1.0" encoding="utf-8"?>
<sst xmlns="http://schemas.openxmlformats.org/spreadsheetml/2006/main" count="1981" uniqueCount="632">
  <si>
    <t>Code (PAP)</t>
  </si>
  <si>
    <t>Procurement
Project</t>
  </si>
  <si>
    <t>PMO/
End-User</t>
  </si>
  <si>
    <t>Is this an Early Procurement Activity? (Yes/No)</t>
  </si>
  <si>
    <t>Mode of Procurement</t>
  </si>
  <si>
    <t>Schedule for Each Procurement Activity</t>
  </si>
  <si>
    <t>Source of Funds</t>
  </si>
  <si>
    <t>Estimated Budget (PhP)</t>
  </si>
  <si>
    <t>Remarks
(brief description of Project)</t>
  </si>
  <si>
    <t>Advertisement/Posting of IB/REI</t>
  </si>
  <si>
    <t>Submission/Opening of Bids</t>
  </si>
  <si>
    <t>Notice of Award</t>
  </si>
  <si>
    <t>Contract Signing</t>
  </si>
  <si>
    <t>Total</t>
  </si>
  <si>
    <t>MOOE</t>
  </si>
  <si>
    <t>CO</t>
  </si>
  <si>
    <t>MAINTENANCE AND OTHER OPERATING EXPENSES</t>
  </si>
  <si>
    <t>Various Offices</t>
  </si>
  <si>
    <t>January to December 2021</t>
  </si>
  <si>
    <t>GoP</t>
  </si>
  <si>
    <t>Competetive Bidding</t>
  </si>
  <si>
    <t>Web Hosting</t>
  </si>
  <si>
    <t>ASSESSOR</t>
  </si>
  <si>
    <t>Capital Outlay</t>
  </si>
  <si>
    <t>QUICK RESPONSE FUND</t>
  </si>
  <si>
    <t>Subsidy to National Government Agencies</t>
  </si>
  <si>
    <t>Aid to SK Federation</t>
  </si>
  <si>
    <t>Aid to Special Bodies</t>
  </si>
  <si>
    <t>Aid to Liga ng mga  Barangay</t>
  </si>
  <si>
    <t>Conduct of Mass Civil Wedding Program (Ordinance No. 5, S 1998)</t>
  </si>
  <si>
    <t>Support to Public Education -Provision of Educational Supplies and Materials to Pupils &amp; Students</t>
  </si>
  <si>
    <t>LABOR AND EMPLOYMENT</t>
  </si>
  <si>
    <t>Special Program for the Employment of students</t>
  </si>
  <si>
    <t>Maint of  PESO &amp; CTEC Program</t>
  </si>
  <si>
    <t xml:space="preserve">    Conduct of Job Fair</t>
  </si>
  <si>
    <t xml:space="preserve">    Career Guidance and Employment Coaching</t>
  </si>
  <si>
    <t xml:space="preserve">    Provision of Labor Market Information</t>
  </si>
  <si>
    <t xml:space="preserve">    Employee Referral and Placement</t>
  </si>
  <si>
    <t xml:space="preserve">    Assistance to Displaced Returning Filipino Overseas</t>
  </si>
  <si>
    <t>ENVIRONMENTAL MGT. SECTION</t>
  </si>
  <si>
    <t xml:space="preserve">   Ground Verification/ Delineation of forest line boundary of 321.73 ha.</t>
  </si>
  <si>
    <t xml:space="preserve">   Identification &amp; delineation of proposed tree plantations, proposed grazing areas &amp; eco-tourism areas</t>
  </si>
  <si>
    <t xml:space="preserve">   Maintenance of Nursery</t>
  </si>
  <si>
    <t xml:space="preserve">   Maintenance/ Protection of 381.28 ha. Established 2011-2013, 2017 National Greening Program</t>
  </si>
  <si>
    <t xml:space="preserve">   Establishment/ Maint. Of 140.26 Bamboo plantation</t>
  </si>
  <si>
    <t xml:space="preserve">   Stakeholders Meeting</t>
  </si>
  <si>
    <t>LOCAL YOUTH &amp; DEVELOPMENT</t>
  </si>
  <si>
    <t>Inter- High School Tournament</t>
  </si>
  <si>
    <t xml:space="preserve"> Inter- Elementary Basketball Tournament</t>
  </si>
  <si>
    <t xml:space="preserve"> Inter-Barangay Basketball Tournament</t>
  </si>
  <si>
    <t>Other  Sports Activites  participated by the  City</t>
  </si>
  <si>
    <t>International  Youth Week</t>
  </si>
  <si>
    <t>HUMAN RESOURCE &amp; MGT. OFFICE</t>
  </si>
  <si>
    <t>A. Learning Development Program</t>
  </si>
  <si>
    <t>B. Program to Institutionalize Meritocracy and Excellence in Human Resource Management (PRIME-HRM)</t>
  </si>
  <si>
    <t>D. Philippine Civil Service Anniversary</t>
  </si>
  <si>
    <t>E. Monetization of Leave Credits</t>
  </si>
  <si>
    <t>Finalization -Local Public Transport Route Plan (LPTRP)</t>
  </si>
  <si>
    <t>Enhancement Learning on the Implementation of GIS, e-GAPS and surveying using robotic  total station</t>
  </si>
  <si>
    <t>Development Plans Formulation/Preparation /Updating</t>
  </si>
  <si>
    <t xml:space="preserve">Information Systems Strategic Plan Formulation </t>
  </si>
  <si>
    <t xml:space="preserve"> Information Technology Development</t>
  </si>
  <si>
    <t xml:space="preserve">Twinning with other LGUs  </t>
  </si>
  <si>
    <t>Zoning Ordinance Implementation</t>
  </si>
  <si>
    <t>Conduct of Performance Evaluation Conference</t>
  </si>
  <si>
    <t>Maintenance of City Cemetery , Brgy. Tabug Nagcalaoan &amp; Lipit</t>
  </si>
  <si>
    <t>Subdivision-Consolidation Survey of the Government Center</t>
  </si>
  <si>
    <t>Beautification/Cleanliness</t>
  </si>
  <si>
    <t>Repair &amp; Rehabilitation of Gov't Facilities</t>
  </si>
  <si>
    <t xml:space="preserve">    Painting of City Hall Building, ICC Court and Posts</t>
  </si>
  <si>
    <t>CITY HEALTH OFFICE</t>
  </si>
  <si>
    <t>Special Health Programs</t>
  </si>
  <si>
    <t xml:space="preserve">    Breastfeeding &amp; family planning Awareness</t>
  </si>
  <si>
    <t xml:space="preserve">    Adolescent HealthProgram </t>
  </si>
  <si>
    <t xml:space="preserve">     CGB Vol. Blood Donation Program</t>
  </si>
  <si>
    <t xml:space="preserve">     HIV/AIDS Program</t>
  </si>
  <si>
    <t xml:space="preserve">     Renal Disease Control Program</t>
  </si>
  <si>
    <t xml:space="preserve">     Philippine Heart Month</t>
  </si>
  <si>
    <t xml:space="preserve">     World Health Day</t>
  </si>
  <si>
    <t xml:space="preserve">     Obesity Prevention Awareness Week</t>
  </si>
  <si>
    <t xml:space="preserve"> Special Nutrition Program</t>
  </si>
  <si>
    <t xml:space="preserve">     Malnutrition Reduction Program</t>
  </si>
  <si>
    <t xml:space="preserve">     Micronutrient Supplementation</t>
  </si>
  <si>
    <t xml:space="preserve">     Vegetable Seed Distribution</t>
  </si>
  <si>
    <t xml:space="preserve">     Nutrition Month Celebration</t>
  </si>
  <si>
    <t xml:space="preserve">     Nutrition in Emergencies Program</t>
  </si>
  <si>
    <t>Barangay Medical Mission</t>
  </si>
  <si>
    <t>SOCIAL WELFARE OFFICE</t>
  </si>
  <si>
    <t>Child Development Worker's Program</t>
  </si>
  <si>
    <t>Death Aid to Barangay Volunteers</t>
  </si>
  <si>
    <t>LOCAL COUNCIL FOR THE PROTECTION OF CHILDREN</t>
  </si>
  <si>
    <t>Incentives for Barangay Coordinators</t>
  </si>
  <si>
    <t>Activities for the Celebrations of Senior Citizens Month</t>
  </si>
  <si>
    <t>Christmas Festival &amp; Gift giving for  Senior Citizens</t>
  </si>
  <si>
    <t>Emerging Expenses for Senior Citizen/ attendance to meetings</t>
  </si>
  <si>
    <t>Human Resource   devt. And Capability Bldg. for Older Persons &amp; Implemetors</t>
  </si>
  <si>
    <t>Construction of CSWO Building Accessible for Person with Disability</t>
  </si>
  <si>
    <t>Logistic Support in the Implementation of Pantawid Pamilyang Pilipino &amp; Sustainable &amp; livelihood Program</t>
  </si>
  <si>
    <t>Parent Leaders Team Building</t>
  </si>
  <si>
    <t>Parent Leader Quarterly Meeting</t>
  </si>
  <si>
    <t>City Advisory Committee Meeting</t>
  </si>
  <si>
    <t>Youth Development Session</t>
  </si>
  <si>
    <t>Sustainable Livelihood Program</t>
  </si>
  <si>
    <t>AGRICULTURAL SERVICES</t>
  </si>
  <si>
    <t>Prepared by:</t>
  </si>
  <si>
    <t>Noted by:</t>
  </si>
  <si>
    <t>Approved by:</t>
  </si>
  <si>
    <t>ENGR. ALBERT D. CHUA</t>
  </si>
  <si>
    <t>BAC Chairman</t>
  </si>
  <si>
    <t>CITY GOVERNMENT OF BATAC Annual Procurement Plan for FY 2022</t>
  </si>
  <si>
    <t>Public Bidding</t>
  </si>
  <si>
    <t>No</t>
  </si>
  <si>
    <t>First Semester 2022</t>
  </si>
  <si>
    <t>Second Semester 2022</t>
  </si>
  <si>
    <t>Negotiated Procurement</t>
  </si>
  <si>
    <t>Negotiated Procurement-Agency to Agency</t>
  </si>
  <si>
    <t>City Health Office</t>
  </si>
  <si>
    <t>Treasury Office /Treasury-Market</t>
  </si>
  <si>
    <t>January to December 2022</t>
  </si>
  <si>
    <t>January 2022</t>
  </si>
  <si>
    <t>February 2022</t>
  </si>
  <si>
    <t>March 2022</t>
  </si>
  <si>
    <t>July 2022</t>
  </si>
  <si>
    <t>August 2022</t>
  </si>
  <si>
    <t>PURCHASE OF MEDICAL AND DENTAL SUPPLIES, VACCINES, MEDICAL EQUIPMENT AND LABORATORY SUPPLIES AND REAGENTS FOR USE OF THE CITY HEALTH OFFICE</t>
  </si>
  <si>
    <t>FUEL, OIL AND LUBRICANT EXPENSES</t>
  </si>
  <si>
    <t>Direct Purchase. Procurement by Retail Pump</t>
  </si>
  <si>
    <t>PURCHASE OF OTHER SUPPLIES &amp; MATERIALS</t>
  </si>
  <si>
    <t xml:space="preserve">PURCHASE OF OFFICE SUPPLIES </t>
  </si>
  <si>
    <t>PURCHASE OF ACCOUNTABLE FORMS EXPENSES</t>
  </si>
  <si>
    <t>PURCHASE OF DRUGS AND MEDICINES</t>
  </si>
  <si>
    <t>POSTAGE  &amp; COURIER SERVICES</t>
  </si>
  <si>
    <t>REPAIR AND MAINTENANCE OF BUILDINGS AND OTHER STRUCTURES</t>
  </si>
  <si>
    <t>Negotiated Procurement-Small Value Proccurement</t>
  </si>
  <si>
    <t>Negotiated Procurement-Small Value Proccurement/ Public Bidding</t>
  </si>
  <si>
    <t>REPAIR AND MAINTENANCE-MACHINERY &amp; EQUIPMENT</t>
  </si>
  <si>
    <t>REPAIR AND MAINTENANCE OF CCTV SYSTEM</t>
  </si>
  <si>
    <t>REPAIR AND MAINTENANCE OF LED WALL</t>
  </si>
  <si>
    <t>REPAIR AND MAINTENANCE OF STEETLIGHTS</t>
  </si>
  <si>
    <t>REPAIR AND MAINTENANCE OF HEALTH FACILITIES</t>
  </si>
  <si>
    <t>REPAIR AND MAINTENANCE OF TRANSPORTATION EQUIPMENT</t>
  </si>
  <si>
    <t>WEB HOSTING</t>
  </si>
  <si>
    <t>PURCHASE OF TIRES</t>
  </si>
  <si>
    <t>Materials and or Labor</t>
  </si>
  <si>
    <t>PURCHASE OF VARIOUS IT EQUIPMENT</t>
  </si>
  <si>
    <t>PURCHASE OF OTHER PROPERTY PLANT AND EQUIPMENTS</t>
  </si>
  <si>
    <t>OTHER SPECIAL PURPOSE APPROPRIATIONS</t>
  </si>
  <si>
    <t>5% Local Disaster Risk Reduction Management Fund</t>
  </si>
  <si>
    <t>FUEL, OIL AND LUBRICANT EXPENSES FOR CLEARING, PRUNNING, BRUSHIING, AND CUTTING OF TREES IN THE DIFFERENT BARANGAYS</t>
  </si>
  <si>
    <t>FUEL, OIL AND LUBRICANT EXPENSES FOR DREDGING, DECLOGGING AND CLEANING AND CLEANING OF RIVERS, CREEKS, CANALS AND OTHER WATERWAYS</t>
  </si>
  <si>
    <t>CONDUCT OF CAPACITY TRAINING OF C/BDRRMC. SDRRMC, NGOs, GOVERNMENT AND PRIVATE SECTORS AND VOLUNTEERS ON DISASTER RISK REDUCTION AND MANAGEMENT</t>
  </si>
  <si>
    <t>OTM-CDRRM Section</t>
  </si>
  <si>
    <t>UPDATING OF VARIOUS CDRRM PLANS</t>
  </si>
  <si>
    <t>March, July &amp; December 2022</t>
  </si>
  <si>
    <t>March-May 2022</t>
  </si>
  <si>
    <t>CONDUCT OF EARTHQUAKE, FLOOD AND FIRE EVACUATION  DRILLS OPLAN LIGTAS NA PAMAYANAN</t>
  </si>
  <si>
    <t>INFORMATION EDUCATION CAMPAIGN (IEC): EARLY WARNING SYSTEM AND PRE-EVACUATION MANAGEMENT, DISASTER PREPAREDNESS; PRODUCTION, FORMULATION AND DISTRIBUTION OF MATERIALS (MANUALS, LEAFLETS, PAMPHLETS, FLYERS, BROCHURES, POSTERS, EARLY WARNING SIGNAGES); DIALOGUES W/ SCHOOLS AND THE COMMUNITY; AND OTHERS</t>
  </si>
  <si>
    <t>Februay and May 2022</t>
  </si>
  <si>
    <t>CONDUCT OF DRRM-RELATED CONTESTS</t>
  </si>
  <si>
    <t>STOCKPILING AND PREPOSITIONING OF SUPPLIES AND MATERIALS (FOOD AND NON-FOOD ITEMS/ MEDICINES)</t>
  </si>
  <si>
    <t>ACQUISITION OF SEARCH, RESCUE AND RETRIEVAL (SRR) EQUIPMENT; PERSONAL PROTECTIVE EQUIPMENT; AND OTHER OFFICE FACILITIES, MATERIALS, SUPPLIES, UNIFORMS AND MAINTENANCE OF EVACUATION CENTER</t>
  </si>
  <si>
    <t>PURCHASE OF 1 UNIT PHOTOCOPYING MACHINE</t>
  </si>
  <si>
    <t>PURCHASE OF 3 UNITS COMPUTER PRINTER</t>
  </si>
  <si>
    <t>FOGGING AND PREVENTIVE MEASURES AGAINST DENGUE</t>
  </si>
  <si>
    <t>PURCHASE OF 1 UNIT BRAND NEW RESCUE VEHICLE</t>
  </si>
  <si>
    <t>PURCHASE OF 2 UNITS BRAND NEW MULTI-PURPOSE VEHICLE</t>
  </si>
  <si>
    <t>PURCHASE OF 1 UNIT BRAND NEW PATIENT TRANSPORT VEHICLE</t>
  </si>
  <si>
    <t>Php 433,000.00 per Month of Implementation</t>
  </si>
  <si>
    <t>Php 40,000.00 -Php 45,000.00 per month</t>
  </si>
  <si>
    <t>Php 16,000.00-Php 17,000.00 per month</t>
  </si>
  <si>
    <t>Php 25,000.00 per quarter</t>
  </si>
  <si>
    <t>Php 50,000.00 per month of implementation</t>
  </si>
  <si>
    <t>Php 10,000.00- Php 35,000.00 per month</t>
  </si>
  <si>
    <t>March and July 2022</t>
  </si>
  <si>
    <t>March, June, September, December, 2022</t>
  </si>
  <si>
    <t>July-October 2022</t>
  </si>
  <si>
    <t>Php 25,000.00 per month</t>
  </si>
  <si>
    <t>PROVISION OF BASIC NEEDS OF EVACUEES, RESPONDERS AND OTHER STAFF ON-DUTY (FOOD, CLOTHING, SHELTER, MEDICINES AND OTHERS) AND OTHER SERVICES</t>
  </si>
  <si>
    <t>FUEL AND OIL FOR DISASTER RESPONSE, RELIEF OPERATIONS, ASSESSMENT OF INFRASTRUCTURE, AGRICULTURE, FISHERY AND LIVESTOCK AND OTHER DAMAGES AND OTHER SERVICES</t>
  </si>
  <si>
    <t>CONDUCT OF NUTRITION IN EMERGENCIES PROGRAM</t>
  </si>
  <si>
    <t>INFRASTRUCTURE REHABILITATION-REHABILITATION/ REPAIR/ MAINTENANCE OF CALAMITY AND DISASTER DAMAGES</t>
  </si>
  <si>
    <t>GRAVELLING OF ROAD SHOULDERS AND BACKFILLING POTHOLES</t>
  </si>
  <si>
    <t>STOCKPILING OF GRAVEL AND SAND FOR REGRAVELLING OF ROADSHOULDERS AND BACKFILLING POTHOLES</t>
  </si>
  <si>
    <t>AGRICULTURAL REHABILITATION PROGRAM FOR AGRICULTURE, FISHERY AND LIVESTOCK</t>
  </si>
  <si>
    <t>EMEGENCY SHELTER ASSISTANCE (ESA)</t>
  </si>
  <si>
    <t>REPAIR AND MAINTENANCE OF VEHICLES, HEAVY EQUIPMENT, MACHINERIES AND OTHER SRR EQUIPMENT</t>
  </si>
  <si>
    <t>Negotiated Procurement-Emergency Purchase</t>
  </si>
  <si>
    <t>As the needs arises</t>
  </si>
  <si>
    <t>May to December 2022</t>
  </si>
  <si>
    <t>July -December 2022</t>
  </si>
  <si>
    <t>Negotiated Procurement-Small Value Procurement</t>
  </si>
  <si>
    <t>June- September 2022</t>
  </si>
  <si>
    <t>July to December 2022</t>
  </si>
  <si>
    <t>Various Projects</t>
  </si>
  <si>
    <t>June-October 2022</t>
  </si>
  <si>
    <t>Various Locations</t>
  </si>
  <si>
    <t>March- August 2022</t>
  </si>
  <si>
    <t>September-October 2022</t>
  </si>
  <si>
    <t>Negotiated Procurement-Emergency Purchase/Small Value Procurement</t>
  </si>
  <si>
    <t>SUPPORT TO COVID-19 RELATED PPAS</t>
  </si>
  <si>
    <t>Negotiated Procurement-Emergency Purchase/   Small Value Procurement</t>
  </si>
  <si>
    <t>As the Needs Arises</t>
  </si>
  <si>
    <t>CONCRETING OF FARM-TO-MARKET ROAD</t>
  </si>
  <si>
    <t>ROAD WIDENING</t>
  </si>
  <si>
    <t>ADDITIONAL FUNDING FOR THE CONSTRUCTION OF SUMADER SWIP</t>
  </si>
  <si>
    <t>REHABILITATION OF SPILLWAY</t>
  </si>
  <si>
    <t>CONCRETING OF IRRIGATION CANAL</t>
  </si>
  <si>
    <t xml:space="preserve">REHABILITATION /EXCAVATION OF SMALL FARM RESERVIOR (SFR) </t>
  </si>
  <si>
    <t>CONSTRUCTION AND REHABILITATION OF DIVERSION DAM</t>
  </si>
  <si>
    <t>Office of the City Engineering &amp; CPDO</t>
  </si>
  <si>
    <t>DEVELOPMENT OF PUBLIC MARKET</t>
  </si>
  <si>
    <t xml:space="preserve">    INSTALLATION OF CARGO LIFT (3 UNITS)</t>
  </si>
  <si>
    <t xml:space="preserve">    INSTALLATION OF ELECRICAL WIRINGS FOR BLDG. 1-6</t>
  </si>
  <si>
    <t>CONSTRUCTION OF SLOPE PROTECTION &amp; DRAINAGE SYSTEM ALONG THE GARBAGE POND &amp; CONCRETING OF ROAD NETWORK</t>
  </si>
  <si>
    <t>PURCHASE OF DUMPTRUCK</t>
  </si>
  <si>
    <t>CONSTRUCTION OF ROADWAY SLOPE PROTECTION</t>
  </si>
  <si>
    <t>DREDGING OF WATERWAYS (RIVERS/ CREEKS/ CANALS)</t>
  </si>
  <si>
    <t>MAINT.  OF THE WOMEN &amp; CHILD CRISIS CENTER</t>
  </si>
  <si>
    <t>PNEUMOCOCCAL/FLU SHOTS VACCINES FOR SENIOR CITIZENS</t>
  </si>
  <si>
    <t>CSWDO</t>
  </si>
  <si>
    <t>January to December 202</t>
  </si>
  <si>
    <t>A. RESPONSIBLE PARENTHOOD &amp; FAMILY PLANNING</t>
  </si>
  <si>
    <t xml:space="preserve">    A. COUPLE'S TRAIL</t>
  </si>
  <si>
    <t xml:space="preserve">    B. PAREN-TEEN TALK</t>
  </si>
  <si>
    <t xml:space="preserve">    C. WOMEN'S MONTH CELEBRATION (CITY &amp; PROVINCES)</t>
  </si>
  <si>
    <t xml:space="preserve">    D. REVISION/ UPDATE OF THE VIOLENCE AGAINST WOMEN (VAW) FORM</t>
  </si>
  <si>
    <t xml:space="preserve">    E. LIVELIHOOD/ SKILLS TRAINING OF WOMEN/ WOMEN IN CRISIS/ SOLO PARENTS</t>
  </si>
  <si>
    <t xml:space="preserve">    F. LECTURE ON WOMEN'S RIGHTS/ HUMAN RIGHTS TO VULNERABLE GROUP OF WOMEN</t>
  </si>
  <si>
    <t xml:space="preserve">    G. BSPO TEAM BUILDING</t>
  </si>
  <si>
    <t xml:space="preserve">    H. ORGANIZATION OF THE FEDERATED KALIPI NASYONAL, INC.</t>
  </si>
  <si>
    <t>B. ADOLESCENT HEALTH YOUTH AND DEVELOPMENT</t>
  </si>
  <si>
    <t xml:space="preserve">    A. LECTURE/ SYMPOSIUM</t>
  </si>
  <si>
    <t xml:space="preserve">    B. U4U TEEN TRAIL</t>
  </si>
  <si>
    <t>C. POPULATION DEVELOPMENT</t>
  </si>
  <si>
    <t xml:space="preserve">    A. POVDEC MENTORING AND COACHING</t>
  </si>
  <si>
    <t xml:space="preserve">    B. MONTHLY MEETING (HOST CITY)</t>
  </si>
  <si>
    <t xml:space="preserve">    C. BSPO BENCHMARKING</t>
  </si>
  <si>
    <t>A. ORGANIZATION/ ORIENTATION RE: PYAP</t>
  </si>
  <si>
    <t>B. MONTHLY MEETINGS</t>
  </si>
  <si>
    <t>C. SKILLS TRAINING</t>
  </si>
  <si>
    <t>D. ADVOCACY/ LECTURES/ SYMPOSIUM</t>
  </si>
  <si>
    <t>E. FOUNDING ANNIVERSARY CELEBRATION OF PAG-ASA YOUTH ASSOCIATION AND OTHER SPECIAL ACTIVITIES</t>
  </si>
  <si>
    <t>MAINT. OF THE GENDER &amp; DEVELOPMENT BUILDING</t>
  </si>
  <si>
    <t>MAINT. OF THE WOMEN AND CHILD CRISIS BUILDING</t>
  </si>
  <si>
    <t>PURCHASE OF SEEDLING TRAYS, VEGETABLES SEEDS, FERTILIZER AND OTHER MATERIALS FOR VEGETABLE SEEDLINGS</t>
  </si>
  <si>
    <t>TECHNO DEMO ON VEGETABLE</t>
  </si>
  <si>
    <t>GULAYAN SA BARANGAY</t>
  </si>
  <si>
    <t>FARMER'S FIELD SCHOOL ON CROP PRODUCTION</t>
  </si>
  <si>
    <t>PURCHASE OF EQUIPMENT FOR TABUG MUSHROOM GROWER'S ASSOCIATION</t>
  </si>
  <si>
    <t>CAPABILITY ENHANCEMENT TRAINING FOR ONE BARANGAY, ONE PRODUCT AND OTHER LIVELIHOOD PROJECTS</t>
  </si>
  <si>
    <t>CAPABILITY ENHANCEMENT TRAINING FOR FARMER'S AND IRRIGATION ASSOCIATION</t>
  </si>
  <si>
    <t>Office of the City Agriculturist</t>
  </si>
  <si>
    <t>May 2022</t>
  </si>
  <si>
    <t>Assorted Vegetable Seeds, Organic Fertilizer, Other Mayerials, Prizes</t>
  </si>
  <si>
    <t>Farm Inputs, Training Supplies/Materials, Meals and Snacks</t>
  </si>
  <si>
    <t>April 2022</t>
  </si>
  <si>
    <t>Training Supplies/ Materials, Meals &amp; Snacks, Honorarium</t>
  </si>
  <si>
    <t>Training Supplies/ Materials, Meals &amp; Snacks</t>
  </si>
  <si>
    <t>CONDUCT OF MONTHLY MANAGEMENT MEETING</t>
  </si>
  <si>
    <t>Human Resource Management Office</t>
  </si>
  <si>
    <t>January- December 2022</t>
  </si>
  <si>
    <t>Meals &amp; Snacks, Lease of Venue</t>
  </si>
  <si>
    <t xml:space="preserve">     PROVISION OF FREE COMPLETE BLOOD CHEMISTRY TO ALL CITY EMPLOYEES</t>
  </si>
  <si>
    <t xml:space="preserve">     PROVISION OF CHEST X-RAY</t>
  </si>
  <si>
    <t xml:space="preserve">     PROVISION OF FREE VITAMIN C WITH ZINC</t>
  </si>
  <si>
    <t xml:space="preserve">     PROVISION OF MULTI-VITAMINS</t>
  </si>
  <si>
    <t xml:space="preserve">     PROVISION OF ANTI-FLU VACCINE</t>
  </si>
  <si>
    <t xml:space="preserve">     PROVISION OF ANTI-PNUEMONIA VACCINE</t>
  </si>
  <si>
    <t>Medical and Laboratory Supplies</t>
  </si>
  <si>
    <t>Human Resource Management Office/ City Health Office</t>
  </si>
  <si>
    <t xml:space="preserve">     ESTABLISHMENT OF FITNESS CENTER AND PROVISION OF SPORTS EQUIPMENT</t>
  </si>
  <si>
    <t>BARANGAY DEVELOPMENT AND SOCIAL JUSTICE FUND</t>
  </si>
  <si>
    <t>PURCHASE OF ROSTRUM FOR THE 43 BARANGAYS &amp; 33 PUBLIC SCHOOLS (ELEMENTARY &amp; HIGH SCHOOL) OF THE CITY OF BATAC</t>
  </si>
  <si>
    <t>PURCHASE OF LONG SLEEVE SHIRTS FOR FARMERS IF THE CITY OF BATAC</t>
  </si>
  <si>
    <t>General Service Office</t>
  </si>
  <si>
    <t>PURCHASE OF T-SHIRT FOR BARANGAY OFFICIALS, BNS, BHW, &amp; BSPO OF THE CITY OF BATAC</t>
  </si>
  <si>
    <t>PURCHASE OF WATER JUGS FOR THE TRICYCLE WAITING AREAS OF THE CITY OF BATAC</t>
  </si>
  <si>
    <t>PURCHASE OF BASKETBALL BOARD FOR BRGY, CAMANDINGAN &amp; NAGBACALAN</t>
  </si>
  <si>
    <t>PURCHASE OF JACKET FOR SENIOR CITIZEN COORDINATORS AND OSCA CHAIRMAN OF THE CITY OF BATAC</t>
  </si>
  <si>
    <t>PURCHASE OF SEARCH AND RESCUE PARAPHERNALIA (FLASHLIGHT)</t>
  </si>
  <si>
    <t>PURCHASE OF WALL FANS FOR COMMUNITY CENTERS OF 43 BARANGAYS OF THE CITY OF BATAC</t>
  </si>
  <si>
    <t>PURCHASE OF PHOTOCOPIER MACHINE FOR USE OF DAY CARE CENTERS (5 CLUSTERS) OF THE CITY OF BATAC</t>
  </si>
  <si>
    <t>PURCHASE OF LAPTOP COMPUTER FOR USE OF DAY CARE CENTERS (5 CLUSTERS) OF THE CITY OF BATAC</t>
  </si>
  <si>
    <t>PURCHASE OF COMPUTER PRINTERS FOR USE OF DAY CARE CENTERS (5 CLUSTERS) OF THE CITY OF BATAC</t>
  </si>
  <si>
    <t>PROVISION OF SMART TV (42 INCHES) FOR USE OF DAY CARE CENTERS IF THE CITY OF BATAC</t>
  </si>
  <si>
    <t>PURCHASE OF PORTABLE SOUND SYSTEM FOR USE OF DAY CARE CENTERS OF THE CITY OF BATAC</t>
  </si>
  <si>
    <t>Aid to Commission on Audit</t>
  </si>
  <si>
    <t>A. Maint. And  Other Operating Expenses</t>
  </si>
  <si>
    <t xml:space="preserve">      Traveling expenses (local)</t>
  </si>
  <si>
    <t xml:space="preserve">      Training Expenses</t>
  </si>
  <si>
    <t xml:space="preserve">      Office Supplies Expenses</t>
  </si>
  <si>
    <t xml:space="preserve">      Other Supplies &amp; Materials Expenses</t>
  </si>
  <si>
    <t xml:space="preserve">      Cleaning Supplies Expenses</t>
  </si>
  <si>
    <t xml:space="preserve">      Water Expenses</t>
  </si>
  <si>
    <t xml:space="preserve">      Postage and Courier Services</t>
  </si>
  <si>
    <t xml:space="preserve">      Telephone &amp; Internet Subscription expenses</t>
  </si>
  <si>
    <t xml:space="preserve">      Internet Subscription expenses</t>
  </si>
  <si>
    <t xml:space="preserve">      Printing and Publication Expenses</t>
  </si>
  <si>
    <t xml:space="preserve">      Membership Dues and Contributions to Organizations</t>
  </si>
  <si>
    <t>Sub-total</t>
  </si>
  <si>
    <t>B.  Property, Plant and Equipment</t>
  </si>
  <si>
    <t xml:space="preserve">      Purchase of Digital Camera</t>
  </si>
  <si>
    <t xml:space="preserve">      Purchase of 2 Open Shelves steel cabinet</t>
  </si>
  <si>
    <t>TOTAL</t>
  </si>
  <si>
    <t>Aid to Judicial Bodies</t>
  </si>
  <si>
    <t xml:space="preserve">          City Trial Court</t>
  </si>
  <si>
    <t xml:space="preserve">     Traveling Expenses-Local</t>
  </si>
  <si>
    <t xml:space="preserve">     Training Expenses</t>
  </si>
  <si>
    <t xml:space="preserve">     Office supplies expenses</t>
  </si>
  <si>
    <t xml:space="preserve">     Internet &amp; Telephone Expenses</t>
  </si>
  <si>
    <t xml:space="preserve">     Internet Subscription Expenses</t>
  </si>
  <si>
    <t xml:space="preserve">     Other Maintenance and Operating Expenses</t>
  </si>
  <si>
    <t xml:space="preserve">       Purchase of 1 set Desktop Computer with Printer</t>
  </si>
  <si>
    <t xml:space="preserve">       Purchase of 1 unit Computer Printer</t>
  </si>
  <si>
    <t xml:space="preserve">       Purchase of 3 in 1 Computer printer</t>
  </si>
  <si>
    <t>Regional Trial Court 17</t>
  </si>
  <si>
    <t>A. Maintenance and Other Operating Expense</t>
  </si>
  <si>
    <t>Regional Trial Court 18</t>
  </si>
  <si>
    <t xml:space="preserve">     Training expenses</t>
  </si>
  <si>
    <t xml:space="preserve">     Office Supplies expenses</t>
  </si>
  <si>
    <t xml:space="preserve">     Other Supplies and Materials Expenses </t>
  </si>
  <si>
    <t xml:space="preserve">     Internet Subscription expenses</t>
  </si>
  <si>
    <t>REGIONAL TRIAL COURT 18</t>
  </si>
  <si>
    <t>B.  PROPERTY, PLANT AND EQUIPMENT</t>
  </si>
  <si>
    <t xml:space="preserve">     PURCHASE OF 1 UNIT LAPTOP COMPUTER</t>
  </si>
  <si>
    <t xml:space="preserve">     PURCHASE OF MULTI-FUNCTION (PRINT,SCAN &amp; COPY) WIFI &amp; WIFI DIRECT, CONTINOUS INK SYSTEM (CIS)</t>
  </si>
  <si>
    <t xml:space="preserve">     PURCHASE OF DOCUMENT SCANNER, AUTOMATIC DOCUMENT FEEDER</t>
  </si>
  <si>
    <t xml:space="preserve">     PURCHASE OF PORTABLE SOUND SYSTEM TROLLEY WITH WIRELESS MICROPHONE</t>
  </si>
  <si>
    <t xml:space="preserve">     PURCHASE OF OFFICE EQUIPMENT</t>
  </si>
  <si>
    <t xml:space="preserve">     OFFICE RENOVATION/ REFURBISHMENT</t>
  </si>
  <si>
    <t>SUB TOTAL</t>
  </si>
  <si>
    <t>PUBLIC ATTORNEY'S OFFICE</t>
  </si>
  <si>
    <t>A. MAINTENANCE AND OTHER OPERATING EXPENSES</t>
  </si>
  <si>
    <t xml:space="preserve">     TRAVELLING EXPENSES</t>
  </si>
  <si>
    <t xml:space="preserve">     TRAINING EXPENSES</t>
  </si>
  <si>
    <t xml:space="preserve">    OFFICE SUPPLIES EXPENSES</t>
  </si>
  <si>
    <t xml:space="preserve">     FUEL, OIL AND LUBRICANTS</t>
  </si>
  <si>
    <t xml:space="preserve">     OTHER SUPPLIES AND MATERIALS EXPENSES</t>
  </si>
  <si>
    <t xml:space="preserve">           PURCHASE OF 1 PC. PLASTIC TABLE</t>
  </si>
  <si>
    <t xml:space="preserve">    CLEANING SUPPLIES EXPENSES</t>
  </si>
  <si>
    <t xml:space="preserve">    OTHER MAINTENANCE AND OPERATING EXPENSES</t>
  </si>
  <si>
    <t xml:space="preserve">     PURCHASE OF 3 UNITS EXECUTIVE CHAIRS</t>
  </si>
  <si>
    <t xml:space="preserve">     PURCHASE OF 2 UNITS EXECUTIVE CHAIRS</t>
  </si>
  <si>
    <t xml:space="preserve">     PURCHASE OF 2 UNITS MULTI-FUNCTION PRINTER</t>
  </si>
  <si>
    <t>CITY PROSECUTOR'S OFFICE</t>
  </si>
  <si>
    <t>A. MAINTENANCE AND OTHER OPERATING EXPENSE</t>
  </si>
  <si>
    <t xml:space="preserve">     TRAVELING EXPENSES-LOCAL</t>
  </si>
  <si>
    <t xml:space="preserve">     OFFICE SUPPLIES EXPENSES</t>
  </si>
  <si>
    <t xml:space="preserve">     FUEL, OIL AND LUBRICANTS EXPENSES</t>
  </si>
  <si>
    <t xml:space="preserve">     CLEANING SUPPLIES EXPENSES</t>
  </si>
  <si>
    <t xml:space="preserve">          PURCHASE OF 5 SAN-YANG OFFICE TABLE</t>
  </si>
  <si>
    <t xml:space="preserve">          PURCHASE OF 3 COMPUTER TABLE</t>
  </si>
  <si>
    <t xml:space="preserve">          PURCHASE OF 2 UNITS CLERICAL TABLE</t>
  </si>
  <si>
    <t xml:space="preserve">          PURCHASE OF 20 PCS. PLASTIC CHAIRS</t>
  </si>
  <si>
    <t xml:space="preserve">          PURCHASE OF 1 PC. PLASTIC TABLE</t>
  </si>
  <si>
    <t xml:space="preserve">     WATER EXPENSES</t>
  </si>
  <si>
    <t xml:space="preserve">     ELECTRICITY EXPENSES</t>
  </si>
  <si>
    <t xml:space="preserve">     INTERNET  SUBSCRIPTION EXPENSES</t>
  </si>
  <si>
    <t xml:space="preserve">     TELEPHONE &amp; INTERNET  SUBSCRIPTION EXPENSES</t>
  </si>
  <si>
    <t xml:space="preserve">     OTHER MAINTENANCE AND OPERATING EXPENSES</t>
  </si>
  <si>
    <t xml:space="preserve">         PURCHASE OF 2.5 HP AIRCON INVERTER TYPE</t>
  </si>
  <si>
    <t xml:space="preserve">         PURCHASE OF 4 UNITS COMPUTER PRINTER, CONTINOUS INK</t>
  </si>
  <si>
    <t xml:space="preserve">         PURCHASE OF 3 UNITS EXECUTIVE CHAIRS</t>
  </si>
  <si>
    <t xml:space="preserve">         PURCHASE OF 1 UNIT LAPTOP</t>
  </si>
  <si>
    <t>Office of the Clerk of Court</t>
  </si>
  <si>
    <t>A. Maintenance and Other Operating Expenses</t>
  </si>
  <si>
    <t xml:space="preserve">     Travelling expenses</t>
  </si>
  <si>
    <t xml:space="preserve">     Other Supplies and Materials Expenses</t>
  </si>
  <si>
    <t xml:space="preserve">    Other Maintenance &amp; Operating Expenses</t>
  </si>
  <si>
    <t>Sub Total</t>
  </si>
  <si>
    <t xml:space="preserve">     Purchase of 10 units Open Shelves Steel Cabinet (90cm (w) x 40cm (D) x 180cm (H)</t>
  </si>
  <si>
    <t xml:space="preserve">     Purchase of Money counter</t>
  </si>
  <si>
    <t>Regional Trial Court Branch #6-Family Court</t>
  </si>
  <si>
    <t xml:space="preserve">     Travelling Expenses</t>
  </si>
  <si>
    <t xml:space="preserve">     Electricity Expenses</t>
  </si>
  <si>
    <t xml:space="preserve">     Office Supplies Expenses</t>
  </si>
  <si>
    <t xml:space="preserve">     Other Supplies &amp; Materials Expenses</t>
  </si>
  <si>
    <t xml:space="preserve">     Other Maintenance &amp; Operating Expenses</t>
  </si>
  <si>
    <t xml:space="preserve">     Purchase of 1 unit Laptop Computer </t>
  </si>
  <si>
    <t xml:space="preserve">     Purchase of Sound System with Complete Accessories</t>
  </si>
  <si>
    <t>Aid to LGOO</t>
  </si>
  <si>
    <t xml:space="preserve">     Repair &amp; Maintenance- Machinery &amp; Equipment</t>
  </si>
  <si>
    <t>Assistance to PNP</t>
  </si>
  <si>
    <t xml:space="preserve">     Fuel, oil &amp; lubricants expenses</t>
  </si>
  <si>
    <t xml:space="preserve">     Cleaning Supplies Expenses</t>
  </si>
  <si>
    <t xml:space="preserve">     Repair &amp; Maintenance- Transportation Equipment</t>
  </si>
  <si>
    <t xml:space="preserve">     Purchase of 5 units Desktop Computer</t>
  </si>
  <si>
    <t xml:space="preserve">     Purchase of 1 unit Laptop Computer</t>
  </si>
  <si>
    <t xml:space="preserve">     Purchase of 1 unit Camera, DSLR</t>
  </si>
  <si>
    <t xml:space="preserve">     Purchase of 2 units Computer Printer (3 in 1 Continuous ink system)</t>
  </si>
  <si>
    <t xml:space="preserve">     Purchase of 8 Vertical Steel Filing Cabinet, 4 layers</t>
  </si>
  <si>
    <t xml:space="preserve">     Purchase of 3 units Aircon, Inverter, 2Hp</t>
  </si>
  <si>
    <t xml:space="preserve">     Purchase of 1 unit Chainsaw</t>
  </si>
  <si>
    <t xml:space="preserve">     Purchase of 1 unit Rubber Boat</t>
  </si>
  <si>
    <t xml:space="preserve">     Purchase of laptop</t>
  </si>
  <si>
    <t xml:space="preserve">     Purchase of Camera (DSLR)</t>
  </si>
  <si>
    <t xml:space="preserve">     Purchase of 1 unit Multi-Function Printer</t>
  </si>
  <si>
    <t xml:space="preserve">     Purchase of lateral steel filing cabinet, 3 layers</t>
  </si>
  <si>
    <t xml:space="preserve">     Purchase of vertical steel filing cabinet, 4 layers</t>
  </si>
  <si>
    <t xml:space="preserve">     Purchase of Office Table</t>
  </si>
  <si>
    <t xml:space="preserve">     Purchase of Aircon, Window Type, 2 HP</t>
  </si>
  <si>
    <t xml:space="preserve">     Purchase of Steel Gang Chair, 4 seater</t>
  </si>
  <si>
    <t>C. Other Activities</t>
  </si>
  <si>
    <t>I.Police Community Relations Activities (PCR)</t>
  </si>
  <si>
    <t xml:space="preserve">   a. BPATS Training</t>
  </si>
  <si>
    <t xml:space="preserve">   b. VAWC Seminar/ Symposium</t>
  </si>
  <si>
    <t xml:space="preserve">   c. Feeding Program and Gift Giving</t>
  </si>
  <si>
    <t xml:space="preserve">   d. Drug Symposium Lecture</t>
  </si>
  <si>
    <t xml:space="preserve">   e. Initiated Activities of PWUD's</t>
  </si>
  <si>
    <t xml:space="preserve">   f. BPAT's ID</t>
  </si>
  <si>
    <t xml:space="preserve">   g.  Annual PCR Month Celebration</t>
  </si>
  <si>
    <t xml:space="preserve">   h. PCR Trainings and Seminars</t>
  </si>
  <si>
    <t xml:space="preserve">   i. Barangayanihan Activities</t>
  </si>
  <si>
    <t>II.Operation Activities</t>
  </si>
  <si>
    <t xml:space="preserve">   a. Maint. Of Police Asst. Centers</t>
  </si>
  <si>
    <t xml:space="preserve">   b. Relocation, Renovation &amp; Maint. Of HIPAD (Highway Public Asst. Desk)</t>
  </si>
  <si>
    <t xml:space="preserve">   c. Conduct of Community Anti-Terrorism Awareness Seminar (CATA) and Knowing the Enemy (KTE)</t>
  </si>
  <si>
    <t xml:space="preserve">   d. Acquisition of Checkpoint Operation  Materials and Maint. Of Checkpoint Barricade</t>
  </si>
  <si>
    <t xml:space="preserve">   e. Traffic and Rerouting Signages during Major Events</t>
  </si>
  <si>
    <t xml:space="preserve">   f. Formulation of LACAP</t>
  </si>
  <si>
    <t xml:space="preserve">   g. Enhanced Managing Police Operation (EMPO) Conference</t>
  </si>
  <si>
    <t xml:space="preserve">   h. Tourist Police Training</t>
  </si>
  <si>
    <t xml:space="preserve">   i. Fuel, Oil &amp; Lubricants Expenses</t>
  </si>
  <si>
    <t xml:space="preserve">   j. Enhanced Managing Police (EMPO) Conference</t>
  </si>
  <si>
    <t xml:space="preserve">   k. Annual Directorate for Investigation Detection and Management Validation</t>
  </si>
  <si>
    <t xml:space="preserve">   l. Revalidation of City Strategic Management Unit</t>
  </si>
  <si>
    <t xml:space="preserve">   m. Annual Operations Plans and Budget Conference</t>
  </si>
  <si>
    <t>Assistance to BJMP</t>
  </si>
  <si>
    <t xml:space="preserve">     Other  supplies and Materials Expenses</t>
  </si>
  <si>
    <t xml:space="preserve">           Purchase of  1 unit Exhaust Fan- Ceiling Type</t>
  </si>
  <si>
    <t xml:space="preserve">           Purchase of 50 Monoblock Chairs</t>
  </si>
  <si>
    <t xml:space="preserve">           Purchase of 6 units Handheld Radio (ICOM)</t>
  </si>
  <si>
    <t xml:space="preserve">           Purchase of 1 unit Megaphone</t>
  </si>
  <si>
    <t xml:space="preserve">     Purchase of  1 Filing Cabinet</t>
  </si>
  <si>
    <t xml:space="preserve">     Purchase of 1 Executive Chair</t>
  </si>
  <si>
    <t xml:space="preserve">     Purchase of 1 Submersible Water Pump</t>
  </si>
  <si>
    <t xml:space="preserve">       Purchase of Desktop Computer i5</t>
  </si>
  <si>
    <t xml:space="preserve">       Purchase of Computer Printer 3in1</t>
  </si>
  <si>
    <t xml:space="preserve">       Purchase of all in one Computer Table with printer stand and drawer w945x D480xH945mm</t>
  </si>
  <si>
    <t xml:space="preserve">       Purchase of Laminating Machine with Film, Reverse, Heavy Duty</t>
  </si>
  <si>
    <t>Assistance to Fire Department</t>
  </si>
  <si>
    <t>A. Maint. Other Operating Expenses</t>
  </si>
  <si>
    <t xml:space="preserve">      Fuel, Oil &amp; Lubricants Expenses</t>
  </si>
  <si>
    <t xml:space="preserve">       Other Supplies and Materials Expenses</t>
  </si>
  <si>
    <t xml:space="preserve">           First Aid Kit cabinet</t>
  </si>
  <si>
    <t xml:space="preserve">           Lifeguard Rescue Can</t>
  </si>
  <si>
    <t xml:space="preserve">           Sam Splint</t>
  </si>
  <si>
    <t xml:space="preserve">           Foldable Basket Strecher</t>
  </si>
  <si>
    <t xml:space="preserve">           Flash Light</t>
  </si>
  <si>
    <t xml:space="preserve">           Office Tables (5 pcs.)</t>
  </si>
  <si>
    <t xml:space="preserve">          Monoblock Chairs (20 pcs.)</t>
  </si>
  <si>
    <t xml:space="preserve">          Desktop Computer Table (1 pc)</t>
  </si>
  <si>
    <t xml:space="preserve">       Repair &amp; maint. of Firetruck &amp; Emergency Vehicle</t>
  </si>
  <si>
    <t xml:space="preserve">       Printing and Publication Expenses</t>
  </si>
  <si>
    <t xml:space="preserve">       Purchase of 1 unit Desktop Computer</t>
  </si>
  <si>
    <t xml:space="preserve">       Purchase of 2 units Computer printer</t>
  </si>
  <si>
    <t xml:space="preserve">       Purchase of Sala Set</t>
  </si>
  <si>
    <t xml:space="preserve">       Purchase of Aircondition unit 1.5 HP</t>
  </si>
  <si>
    <t>Mayor's Award for Academic Excellence &amp; Leadership Award- Ordinance No. 4SP 2018-04</t>
  </si>
  <si>
    <t>Alay kay KOSA 2022</t>
  </si>
  <si>
    <t>Pinagririnnanud ti Paskua</t>
  </si>
  <si>
    <t>Support to Bids and Awards Committee</t>
  </si>
  <si>
    <t xml:space="preserve">     Traveling expenses</t>
  </si>
  <si>
    <t xml:space="preserve">     Telephone expenses</t>
  </si>
  <si>
    <t xml:space="preserve">     Internet  Subscription expenses</t>
  </si>
  <si>
    <t xml:space="preserve">     Repair &amp; maint. Of office equipment</t>
  </si>
  <si>
    <t xml:space="preserve">     Other Maint. &amp; Operating Expenses</t>
  </si>
  <si>
    <t xml:space="preserve">      Purchase of Personalized Filing Cabinet</t>
  </si>
  <si>
    <t xml:space="preserve">      Purchase of 4 units laptop computer</t>
  </si>
  <si>
    <t xml:space="preserve">      Purchase of 1 unit LCD Projector</t>
  </si>
  <si>
    <t xml:space="preserve">      Purchase of 1 unit Television 55 inches</t>
  </si>
  <si>
    <t xml:space="preserve">      Purchase of 4 units Computer Printer</t>
  </si>
  <si>
    <t xml:space="preserve">      Purchase of 1 unit 3 in 1 Printer with WIFI</t>
  </si>
  <si>
    <t xml:space="preserve">    Skills Registry System</t>
  </si>
  <si>
    <t>Hiring of Government Internship Program (GIP)</t>
  </si>
  <si>
    <t>Awards &amp; Incentives for Top 50 Prompt Taxpayers and Top 5 Highest Taxpayers</t>
  </si>
  <si>
    <t>Solid Waste Management Implementation</t>
  </si>
  <si>
    <t>Maintenance and operation of SWM Non-Biodegradable Machineries (Multi-purpose Shredder, Glass Pulveriser, mixer, CHB/ Bricks Maker)</t>
  </si>
  <si>
    <t>Maintenance and operation of SWM Biodegradable Machineries (Multi-purpose Shredder, Bio-Reactor, Rotary Drum Composter)</t>
  </si>
  <si>
    <t>ECC application fees and other Environmental permits and charges</t>
  </si>
  <si>
    <t xml:space="preserve">    1. Professional /Scientific Technical Programs</t>
  </si>
  <si>
    <t xml:space="preserve">    2. Staff Development Course</t>
  </si>
  <si>
    <t xml:space="preserve">    3. Scholarship Program for City employees</t>
  </si>
  <si>
    <t xml:space="preserve">    4. General Assembly of Employees</t>
  </si>
  <si>
    <t>C. Program on Rewards &amp; Incentives for Service Excellence</t>
  </si>
  <si>
    <t>F. CGB Sports Festival</t>
  </si>
  <si>
    <t>CITY PLANNING DEV. OFFICE</t>
  </si>
  <si>
    <t>Executive-Legislative Agenda Formulation</t>
  </si>
  <si>
    <t xml:space="preserve"> Centralized Automated LGU  System ( Phase II) EGAS</t>
  </si>
  <si>
    <t>Pre-implementation-monitoring &amp; evaluation of  Projects</t>
  </si>
  <si>
    <t>Projects, Programs and Activities (for the inspection, validation, survey, securing of other government permits, monitoring, evaluation (supplies and materials)</t>
  </si>
  <si>
    <t xml:space="preserve">  Government Permits</t>
  </si>
  <si>
    <t xml:space="preserve">  Lot Survey and Topographic Survey</t>
  </si>
  <si>
    <t>Maintenance of City Cemetery</t>
  </si>
  <si>
    <t xml:space="preserve">    Upkeeping and Maintenance of the City Cemetery</t>
  </si>
  <si>
    <t xml:space="preserve">    City Cemetery Care taker</t>
  </si>
  <si>
    <t xml:space="preserve">    Development of the South Western portion of the City Cemetery</t>
  </si>
  <si>
    <t>Updating of the Comprehensive Development Plan (CDP) (trainings, supplies &amp; materials, fuel &amp; oil ,Office Equipment)</t>
  </si>
  <si>
    <t>GENERAL SERVICES</t>
  </si>
  <si>
    <t xml:space="preserve">    Pruning/ Cutting of Trees/ Brushing (Fuel and Oil)</t>
  </si>
  <si>
    <t xml:space="preserve">    Trimming of Grasses (Fuel and Oil)</t>
  </si>
  <si>
    <t xml:space="preserve">    Watering of Plants at Parks, Plaza Monuments and Other Government Facilities (Fuel and Oil)</t>
  </si>
  <si>
    <t xml:space="preserve">    Repair and Maintenance of Various Garden Equipment</t>
  </si>
  <si>
    <t xml:space="preserve">    Purchase of Pots and Plants</t>
  </si>
  <si>
    <t xml:space="preserve">    Painting of Walls, Sidewalks of Parks and Other Government Structure/ Facilities</t>
  </si>
  <si>
    <t xml:space="preserve">    Purchase of Park Lights</t>
  </si>
  <si>
    <t xml:space="preserve">    Purchase of Decorative Lights and Various Electrical Materials During Events</t>
  </si>
  <si>
    <t xml:space="preserve">    Purchase of Various materials for the improvement of Parks and Plazas</t>
  </si>
  <si>
    <t xml:space="preserve">    Repair of existing decorative/ park lights</t>
  </si>
  <si>
    <t xml:space="preserve">    Purchase of Gardening Tools &amp; Materials</t>
  </si>
  <si>
    <t xml:space="preserve">    Repair and Maintenance of Water System</t>
  </si>
  <si>
    <t xml:space="preserve">    Repair and Maintenance of CR</t>
  </si>
  <si>
    <t xml:space="preserve">    Repair and Maintenance of Fire Suppressors</t>
  </si>
  <si>
    <t xml:space="preserve">    Repair and Maintenance of Quarantine Facilities</t>
  </si>
  <si>
    <t xml:space="preserve">    Replacement of Damaged Electrical Wirings/ Connections</t>
  </si>
  <si>
    <t xml:space="preserve">    Purchase of Various Reserve Hardware Materials</t>
  </si>
  <si>
    <t xml:space="preserve">    Purchase of Oxygen Tank Refill</t>
  </si>
  <si>
    <t xml:space="preserve">    Repair and Maintenance of Other Gov't Facilities</t>
  </si>
  <si>
    <t xml:space="preserve">    Termite Control of Various Buildings of the City</t>
  </si>
  <si>
    <t>Funding for the petition of re-issuance of new owner's duplicate copy of title owner by the City Government of Batac</t>
  </si>
  <si>
    <t>Funding for the additional payment of BLISS lots in Brgy. Camandingan</t>
  </si>
  <si>
    <t>Conduct of General Revision(2nd Year Activities Continuation)</t>
  </si>
  <si>
    <t xml:space="preserve">    National Adolescent Immunization Month- School based Immunization of Adolescents</t>
  </si>
  <si>
    <t xml:space="preserve">     HIV Program</t>
  </si>
  <si>
    <t xml:space="preserve">     Food Handler's Training</t>
  </si>
  <si>
    <t xml:space="preserve">     Wash during emergencies and disasters</t>
  </si>
  <si>
    <t xml:space="preserve">     Wash on World Water Day</t>
  </si>
  <si>
    <t xml:space="preserve">     Sabayang Taktak (larviciding)</t>
  </si>
  <si>
    <t xml:space="preserve">     Simultaneous Tatak (larviciding)</t>
  </si>
  <si>
    <t xml:space="preserve">     Nutrition Supplementation </t>
  </si>
  <si>
    <t xml:space="preserve">     Monitoring &amp; Evaluation of Local Level Plan Implementation</t>
  </si>
  <si>
    <t xml:space="preserve">     Milk Feeding Program</t>
  </si>
  <si>
    <t xml:space="preserve">     Feeding Program</t>
  </si>
  <si>
    <t xml:space="preserve">     Nutrition Education Classes/ Pabasa sa Nutrisyon in the Brgy. Level</t>
  </si>
  <si>
    <t xml:space="preserve">    Coaching &amp; Mentoring Brgy. Nutrition Scholars</t>
  </si>
  <si>
    <t xml:space="preserve">     Nutrition Supplementation skin Health Caravan</t>
  </si>
  <si>
    <t xml:space="preserve">     Purchase of Jetmatic Pumps with Fittings</t>
  </si>
  <si>
    <t>Fund support for Brgy. Health Workers</t>
  </si>
  <si>
    <t>Fund support for Brgy. Nutrition Scholar</t>
  </si>
  <si>
    <t>Fund support for Brgy. Service Point Officer</t>
  </si>
  <si>
    <t>Purchase of 43 units Multi-Purpose Motor Tricycle</t>
  </si>
  <si>
    <t>Death Aid to Brgy. Volunteers to include Brgy. SK as per Ordinance No. 5SP 2020-10</t>
  </si>
  <si>
    <t>Construction of Indigent Tombs</t>
  </si>
  <si>
    <t>Provision of School Supplies to Pre-elementary Pupils and  Grade 1-12 Pupils and Students</t>
  </si>
  <si>
    <t>Donations to Other Agencies/ LGU's</t>
  </si>
  <si>
    <t>LOCAL COUNCIL FOR THE PROTECTION OF CHILDREN(1% of NTA 741,305,374.00=7,413,053.74)</t>
  </si>
  <si>
    <t>ECCD-Early Childhood Care and Development</t>
  </si>
  <si>
    <t>1. National Child and Developpment Center (NCDC) Maintenance</t>
  </si>
  <si>
    <t>2. Celebration of the National Children's Month</t>
  </si>
  <si>
    <t>3. Maintenance/ Repair of Child Development Centers</t>
  </si>
  <si>
    <t>4. Kamp Bulilit</t>
  </si>
  <si>
    <t>5. Supplemental Learning Materials for Children</t>
  </si>
  <si>
    <t xml:space="preserve">     5.1 Workbooks</t>
  </si>
  <si>
    <t xml:space="preserve">     5.2 Other Learning Materials</t>
  </si>
  <si>
    <t>6. Supplies and Equipments for Child Development Centers (CDC)</t>
  </si>
  <si>
    <t>7. Other Social Services for Children</t>
  </si>
  <si>
    <t xml:space="preserve">     7.1 Educational/ Financial Assistance for Indigent Students</t>
  </si>
  <si>
    <t xml:space="preserve">     7.2 Child Friendly Spaces in the evacuation centers</t>
  </si>
  <si>
    <t>8. Care and Maintenance of the Child In Conflict with the Law (CICL) &amp; Child At Risk (CAR)</t>
  </si>
  <si>
    <t>9. Trainings, Symposiums/ Forums (Child Rights)</t>
  </si>
  <si>
    <t>10. LGU counterpart-Supplementary Feeding program</t>
  </si>
  <si>
    <t>11. LCPC Meeting and Local State for Children's Report</t>
  </si>
  <si>
    <t>SUPPORT TO SENIOR CITIZEN(.5% of Total Income 857,363,458.65=4,286,817.29)</t>
  </si>
  <si>
    <t>Gift Giving for Senior Citizens</t>
  </si>
  <si>
    <t xml:space="preserve">     Wheelchair</t>
  </si>
  <si>
    <t xml:space="preserve">     Oxygen Tank, 2 units</t>
  </si>
  <si>
    <t>Financial Assistance for the Mobility devices/ aids for senior citizens</t>
  </si>
  <si>
    <t xml:space="preserve">     Pre-centenarian, Centenarian and Nonanegarian Awards</t>
  </si>
  <si>
    <t xml:space="preserve">     Support to Senior Citizens(burial)</t>
  </si>
  <si>
    <t xml:space="preserve">     Social Pension Program</t>
  </si>
  <si>
    <t xml:space="preserve">    City of Batac Social Pension Program/ Financial Assistance</t>
  </si>
  <si>
    <t>Laptop and accessories</t>
  </si>
  <si>
    <t>Supplies and materials</t>
  </si>
  <si>
    <t>Stimulation Therapeutic Activity Center</t>
  </si>
  <si>
    <t>Other programs /Projects/Activities/Services for perosn w/ disabilities</t>
  </si>
  <si>
    <t>Supplies and Materials for Physical Therapy, Fine Motor Development and Special Education</t>
  </si>
  <si>
    <t xml:space="preserve">     Physical Therapy</t>
  </si>
  <si>
    <t xml:space="preserve">     Fine Motor Development</t>
  </si>
  <si>
    <t xml:space="preserve">    Special Education Materials</t>
  </si>
  <si>
    <t xml:space="preserve">     Common Office Supplies</t>
  </si>
  <si>
    <t xml:space="preserve">     Cleaning Supplies/ Janitorial Supplies</t>
  </si>
  <si>
    <t xml:space="preserve">     Medical and Hygiene Kit/ Supplies</t>
  </si>
  <si>
    <t xml:space="preserve">     Illumination and Water Expenses</t>
  </si>
  <si>
    <t xml:space="preserve">     Educational Assistance for Persons/ Children with Disabilities</t>
  </si>
  <si>
    <t xml:space="preserve">     Supplementary Feeding Program</t>
  </si>
  <si>
    <t>SUPPORT TO PERSON WITH DISABILITY(.5% of Total Income 857,363,458.65=4,286,817.29)</t>
  </si>
  <si>
    <t>SUPPORT TO PERSON WITH DISABILITY</t>
  </si>
  <si>
    <t xml:space="preserve">     Socialization</t>
  </si>
  <si>
    <t xml:space="preserve">     National disability Prevention and Rehabilitation Week (NDPRW) Celebration &amp; Gift Giving</t>
  </si>
  <si>
    <t xml:space="preserve">     STAC Hydrotherapy</t>
  </si>
  <si>
    <t xml:space="preserve">     STAC Center Maintenance</t>
  </si>
  <si>
    <t xml:space="preserve">     Monthly Supply of Multivitamins for Children with Disability (50CDWs ages 0-14)</t>
  </si>
  <si>
    <t>Christmas Program &amp; Gift Giving</t>
  </si>
  <si>
    <t>Quarterly meetings</t>
  </si>
  <si>
    <t>Financial Assistance for Mobility Devices &amp; Prosthesis</t>
  </si>
  <si>
    <t>Sustainable Livelihood Programs for PWD</t>
  </si>
  <si>
    <t>Purchase of Mobility Devices and Prosthesis</t>
  </si>
  <si>
    <t>Purchase of Office Furnitures for Office of the Persons with Disability Affairs</t>
  </si>
  <si>
    <t>Women with Disability Month Celebration</t>
  </si>
  <si>
    <t>Support to Emergency Welfare</t>
  </si>
  <si>
    <t>Family and Community Disaster Preparedness</t>
  </si>
  <si>
    <t>Bio Intensive Garden Program</t>
  </si>
  <si>
    <t>Pantawid Pamilya Graduation</t>
  </si>
  <si>
    <t>Farmer's Festival</t>
  </si>
  <si>
    <t>Assistance to Agriculture &amp; Fishery Council</t>
  </si>
  <si>
    <t>Aquacultural &amp; Fisheries Program</t>
  </si>
  <si>
    <t>Supplies and Materials for the City Plant Nursery</t>
  </si>
  <si>
    <t>Provision of Plastic Mulch for Vegetable Growers</t>
  </si>
  <si>
    <t>Purchase of Coconut and Fruit Tree Seedlings</t>
  </si>
  <si>
    <t>Organic Agriculture Program</t>
  </si>
  <si>
    <t>Provision of Manual Fertilizer Applicator for Corn Growers</t>
  </si>
  <si>
    <t>Repair &amp; Maintenance of farm machineries</t>
  </si>
  <si>
    <t>Fertilizer for Vegetable Growers</t>
  </si>
  <si>
    <t>Purchase of Fertilizer for Distribution to Farmers</t>
  </si>
  <si>
    <t>Purchase of Palay Seeds for Distribution to Farmers</t>
  </si>
  <si>
    <t>Fuel for Farm Machinery Service to Farmers</t>
  </si>
  <si>
    <t>Purchase of Assorted Hybrid Vegetables Seeds for Distribution to Farmers</t>
  </si>
  <si>
    <t>Purchase of Hybrid Yellow Corn and Fertilizer</t>
  </si>
  <si>
    <t>Purchase of Jetmatic   Pump with fittings</t>
  </si>
  <si>
    <t>Improvement of small water Impounding</t>
  </si>
  <si>
    <t xml:space="preserve">Palay Subsidy to farmers </t>
  </si>
  <si>
    <t>Fertilizer and materials distribution to Tobacco Farmers</t>
  </si>
  <si>
    <t>Improving Mango Production Thru Provision of Agricultural Input</t>
  </si>
  <si>
    <t>Purchase of Smarthouse with CR and Lavatory</t>
  </si>
  <si>
    <t>Enhancing Garlic and Onion Productivity thru Productivity on Inorganic and Foliar Fertilizer</t>
  </si>
  <si>
    <t>VETERINARY SERVICES</t>
  </si>
  <si>
    <t xml:space="preserve">      Recovery Assistance to Hog Raisers affected to African Swine Fever (ASF)</t>
  </si>
  <si>
    <t xml:space="preserve">      Distribution of Free Medicines &amp; Dewormers (Flu kit &amp; Vit.) for Livestock Raisers</t>
  </si>
  <si>
    <t>CHRISTINE MAE M. BAYANGGOS</t>
  </si>
  <si>
    <t>MARLON F. SORIA</t>
  </si>
  <si>
    <t>Acting Head, BAC-Secretariat</t>
  </si>
  <si>
    <t>City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</si>
</sst>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164" fontId="3" fillId="0" borderId="1" xfId="1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9" fillId="4" borderId="1" xfId="0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3" fillId="0" borderId="1" xfId="0" applyFont="1" applyBorder="1"/>
    <xf numFmtId="0" fontId="6" fillId="0" borderId="1" xfId="0" applyFont="1" applyBorder="1" applyAlignment="1">
      <alignment vertical="center"/>
    </xf>
    <xf numFmtId="0" fontId="6" fillId="2" borderId="1" xfId="0" applyFont="1" applyFill="1" applyBorder="1"/>
    <xf numFmtId="0" fontId="7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left" vertical="center" wrapText="1"/>
    </xf>
    <xf numFmtId="0" fontId="7" fillId="2" borderId="1" xfId="0" applyFont="1" applyFill="1" applyBorder="1"/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4" fillId="2" borderId="1" xfId="0" applyNumberFormat="1" applyFont="1" applyFill="1" applyBorder="1" applyProtection="1">
      <protection locked="0"/>
    </xf>
    <xf numFmtId="0" fontId="4" fillId="2" borderId="1" xfId="0" applyNumberFormat="1" applyFont="1" applyFill="1" applyBorder="1" applyAlignment="1" applyProtection="1">
      <alignment horizontal="right"/>
      <protection locked="0"/>
    </xf>
    <xf numFmtId="0" fontId="2" fillId="0" borderId="1" xfId="0" applyNumberFormat="1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9" fillId="4" borderId="1" xfId="0" applyFont="1" applyFill="1" applyBorder="1" applyAlignment="1">
      <alignment vertical="center" wrapText="1"/>
    </xf>
    <xf numFmtId="164" fontId="7" fillId="0" borderId="1" xfId="1" applyFont="1" applyBorder="1" applyAlignment="1">
      <alignment vertical="center"/>
    </xf>
    <xf numFmtId="164" fontId="7" fillId="0" borderId="1" xfId="1" applyFont="1" applyFill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7" fillId="5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6" fillId="0" borderId="3" xfId="0" applyNumberFormat="1" applyFont="1" applyBorder="1" applyAlignment="1">
      <alignment vertical="top"/>
    </xf>
    <xf numFmtId="0" fontId="5" fillId="0" borderId="0" xfId="0" applyFont="1" applyAlignment="1">
      <alignment horizontal="center" vertical="center" wrapText="1"/>
    </xf>
    <xf numFmtId="0" fontId="4" fillId="2" borderId="1" xfId="0" applyNumberFormat="1" applyFont="1" applyFill="1" applyBorder="1" applyAlignment="1" applyProtection="1">
      <alignment wrapText="1"/>
      <protection locked="0"/>
    </xf>
    <xf numFmtId="9" fontId="5" fillId="0" borderId="1" xfId="0" applyNumberFormat="1" applyFont="1" applyBorder="1" applyAlignment="1">
      <alignment vertical="center" wrapText="1"/>
    </xf>
    <xf numFmtId="0" fontId="10" fillId="4" borderId="1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0" fillId="4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</cellXfs>
  <cellStyles count="2">
    <cellStyle name="Comma 2" xfId="1"/>
    <cellStyle name="Normal" xfId="0" builtinId="0"/>
  </cellStyles>
  <dxfs count="12"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651846</xdr:colOff>
      <xdr:row>668</xdr:row>
      <xdr:rowOff>230063</xdr:rowOff>
    </xdr:from>
    <xdr:to>
      <xdr:col>12</xdr:col>
      <xdr:colOff>1020071</xdr:colOff>
      <xdr:row>670</xdr:row>
      <xdr:rowOff>279825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ED614A9-3D18-4BA1-9E4E-0120632FE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4870" y="346786434"/>
          <a:ext cx="1412903" cy="67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576652</xdr:colOff>
      <xdr:row>669</xdr:row>
      <xdr:rowOff>2381</xdr:rowOff>
    </xdr:from>
    <xdr:to>
      <xdr:col>6</xdr:col>
      <xdr:colOff>131330</xdr:colOff>
      <xdr:row>670</xdr:row>
      <xdr:rowOff>33841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52C98EF-A8AB-428A-B628-174B6342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0785" y="346873691"/>
          <a:ext cx="1144739" cy="34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705971</xdr:colOff>
      <xdr:row>669</xdr:row>
      <xdr:rowOff>11206</xdr:rowOff>
    </xdr:from>
    <xdr:to>
      <xdr:col>1</xdr:col>
      <xdr:colOff>2117913</xdr:colOff>
      <xdr:row>670</xdr:row>
      <xdr:rowOff>10591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57FA70B-A6DD-4BA1-926B-B42C7328C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biLevel thresh="50000"/>
        </a:blip>
        <a:stretch>
          <a:fillRect/>
        </a:stretch>
      </xdr:blipFill>
      <xdr:spPr>
        <a:xfrm>
          <a:off x="1115546" y="7555006"/>
          <a:ext cx="1411942" cy="314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7"/>
  <sheetViews>
    <sheetView tabSelected="1" topLeftCell="A661" zoomScale="124" zoomScaleNormal="124" workbookViewId="0">
      <selection activeCell="B399" sqref="B399"/>
    </sheetView>
  </sheetViews>
  <sheetFormatPr defaultColWidth="9.140625" defaultRowHeight="12.75" x14ac:dyDescent="0.2"/>
  <cols>
    <col min="1" max="1" width="4.5703125" style="30" customWidth="1"/>
    <col min="2" max="2" width="54.85546875" style="40" customWidth="1"/>
    <col min="3" max="3" width="13.7109375" style="30" customWidth="1"/>
    <col min="4" max="4" width="13.5703125" style="30" customWidth="1"/>
    <col min="5" max="5" width="13.140625" style="30" customWidth="1"/>
    <col min="6" max="6" width="10.7109375" style="30" customWidth="1"/>
    <col min="7" max="7" width="9.140625" style="30" customWidth="1"/>
    <col min="8" max="9" width="9.140625" style="30"/>
    <col min="10" max="10" width="10.28515625" style="30" customWidth="1"/>
    <col min="11" max="13" width="15.7109375" style="30" customWidth="1"/>
    <col min="14" max="14" width="13.140625" style="30" customWidth="1"/>
    <col min="15" max="16384" width="9.140625" style="30"/>
  </cols>
  <sheetData>
    <row r="1" spans="1:14" x14ac:dyDescent="0.2">
      <c r="A1" s="76" t="s">
        <v>109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14" x14ac:dyDescent="0.2">
      <c r="A2" s="36"/>
      <c r="B2" s="59"/>
      <c r="C2" s="37"/>
      <c r="D2" s="37"/>
      <c r="E2" s="37"/>
      <c r="F2" s="37"/>
      <c r="G2" s="37"/>
      <c r="H2" s="37"/>
      <c r="I2" s="37"/>
      <c r="J2" s="37"/>
      <c r="K2" s="38"/>
      <c r="L2" s="36"/>
      <c r="M2" s="36"/>
      <c r="N2" s="37"/>
    </row>
    <row r="3" spans="1:14" s="4" customFormat="1" x14ac:dyDescent="0.25">
      <c r="A3" s="77" t="s">
        <v>0</v>
      </c>
      <c r="B3" s="78" t="s">
        <v>1</v>
      </c>
      <c r="C3" s="77" t="s">
        <v>2</v>
      </c>
      <c r="D3" s="77" t="s">
        <v>3</v>
      </c>
      <c r="E3" s="77" t="s">
        <v>4</v>
      </c>
      <c r="F3" s="77" t="s">
        <v>5</v>
      </c>
      <c r="G3" s="77"/>
      <c r="H3" s="77"/>
      <c r="I3" s="77"/>
      <c r="J3" s="77" t="s">
        <v>6</v>
      </c>
      <c r="K3" s="77" t="s">
        <v>7</v>
      </c>
      <c r="L3" s="77"/>
      <c r="M3" s="77"/>
      <c r="N3" s="77" t="s">
        <v>8</v>
      </c>
    </row>
    <row r="4" spans="1:14" s="4" customFormat="1" ht="51" x14ac:dyDescent="0.25">
      <c r="A4" s="77"/>
      <c r="B4" s="78"/>
      <c r="C4" s="77"/>
      <c r="D4" s="77"/>
      <c r="E4" s="77"/>
      <c r="F4" s="21" t="s">
        <v>9</v>
      </c>
      <c r="G4" s="21" t="s">
        <v>10</v>
      </c>
      <c r="H4" s="21" t="s">
        <v>11</v>
      </c>
      <c r="I4" s="21" t="s">
        <v>12</v>
      </c>
      <c r="J4" s="77"/>
      <c r="K4" s="21" t="s">
        <v>13</v>
      </c>
      <c r="L4" s="21" t="s">
        <v>14</v>
      </c>
      <c r="M4" s="21" t="s">
        <v>15</v>
      </c>
      <c r="N4" s="77"/>
    </row>
    <row r="5" spans="1:14" s="1" customFormat="1" ht="12" customHeight="1" x14ac:dyDescent="0.25">
      <c r="B5" s="39" t="s">
        <v>16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</row>
    <row r="6" spans="1:14" s="1" customFormat="1" ht="57.75" customHeight="1" x14ac:dyDescent="0.25">
      <c r="B6" s="23" t="s">
        <v>128</v>
      </c>
      <c r="C6" s="4" t="s">
        <v>17</v>
      </c>
      <c r="D6" s="4" t="s">
        <v>111</v>
      </c>
      <c r="E6" s="4" t="s">
        <v>110</v>
      </c>
      <c r="F6" s="24" t="s">
        <v>120</v>
      </c>
      <c r="G6" s="24" t="s">
        <v>121</v>
      </c>
      <c r="H6" s="24" t="s">
        <v>121</v>
      </c>
      <c r="I6" s="24" t="s">
        <v>121</v>
      </c>
      <c r="J6" s="4" t="s">
        <v>19</v>
      </c>
      <c r="K6" s="45">
        <f>L6+M6</f>
        <v>8893553.5</v>
      </c>
      <c r="L6" s="45">
        <v>8893553.5</v>
      </c>
      <c r="M6" s="5"/>
      <c r="N6" s="4" t="s">
        <v>112</v>
      </c>
    </row>
    <row r="7" spans="1:14" s="1" customFormat="1" ht="57.75" customHeight="1" x14ac:dyDescent="0.25">
      <c r="B7" s="23" t="s">
        <v>128</v>
      </c>
      <c r="C7" s="4" t="s">
        <v>17</v>
      </c>
      <c r="D7" s="4" t="s">
        <v>111</v>
      </c>
      <c r="E7" s="4" t="s">
        <v>110</v>
      </c>
      <c r="F7" s="24" t="s">
        <v>122</v>
      </c>
      <c r="G7" s="24" t="s">
        <v>122</v>
      </c>
      <c r="H7" s="24" t="s">
        <v>123</v>
      </c>
      <c r="I7" s="24" t="s">
        <v>123</v>
      </c>
      <c r="J7" s="4" t="s">
        <v>19</v>
      </c>
      <c r="K7" s="45">
        <f t="shared" ref="K7:K28" si="0">L7+M7</f>
        <v>8483554.5999999996</v>
      </c>
      <c r="L7" s="45">
        <f>16040478.1-L6+79303.5+5000+4000+18155+102701+80921+33945+74398+244230+28996.5+79980+585000</f>
        <v>8483554.5999999996</v>
      </c>
      <c r="M7" s="5"/>
      <c r="N7" s="4" t="s">
        <v>113</v>
      </c>
    </row>
    <row r="8" spans="1:14" s="1" customFormat="1" ht="57.75" customHeight="1" x14ac:dyDescent="0.25">
      <c r="B8" s="23" t="s">
        <v>129</v>
      </c>
      <c r="C8" s="4" t="s">
        <v>117</v>
      </c>
      <c r="D8" s="4" t="s">
        <v>111</v>
      </c>
      <c r="E8" s="4" t="s">
        <v>115</v>
      </c>
      <c r="F8" s="24" t="s">
        <v>119</v>
      </c>
      <c r="G8" s="24" t="s">
        <v>120</v>
      </c>
      <c r="H8" s="24" t="s">
        <v>121</v>
      </c>
      <c r="I8" s="24" t="s">
        <v>121</v>
      </c>
      <c r="J8" s="4" t="s">
        <v>19</v>
      </c>
      <c r="K8" s="45">
        <f>L8+M8</f>
        <v>2774325</v>
      </c>
      <c r="L8" s="45">
        <v>2774325</v>
      </c>
      <c r="M8" s="5"/>
      <c r="N8" s="4"/>
    </row>
    <row r="9" spans="1:14" s="1" customFormat="1" ht="57.75" customHeight="1" x14ac:dyDescent="0.25">
      <c r="B9" s="23" t="s">
        <v>130</v>
      </c>
      <c r="C9" s="4" t="s">
        <v>116</v>
      </c>
      <c r="D9" s="4" t="s">
        <v>111</v>
      </c>
      <c r="E9" s="4" t="s">
        <v>110</v>
      </c>
      <c r="F9" s="24" t="s">
        <v>119</v>
      </c>
      <c r="G9" s="24" t="s">
        <v>120</v>
      </c>
      <c r="H9" s="24" t="s">
        <v>121</v>
      </c>
      <c r="I9" s="24" t="s">
        <v>121</v>
      </c>
      <c r="J9" s="4" t="s">
        <v>19</v>
      </c>
      <c r="K9" s="45">
        <f t="shared" si="0"/>
        <v>8988221</v>
      </c>
      <c r="L9" s="45">
        <v>8988221</v>
      </c>
      <c r="M9" s="5"/>
      <c r="N9" s="4" t="s">
        <v>112</v>
      </c>
    </row>
    <row r="10" spans="1:14" s="1" customFormat="1" ht="57.75" customHeight="1" x14ac:dyDescent="0.25">
      <c r="B10" s="23" t="s">
        <v>130</v>
      </c>
      <c r="C10" s="4" t="s">
        <v>116</v>
      </c>
      <c r="D10" s="4" t="s">
        <v>111</v>
      </c>
      <c r="E10" s="4" t="s">
        <v>110</v>
      </c>
      <c r="F10" s="24" t="s">
        <v>122</v>
      </c>
      <c r="G10" s="24" t="s">
        <v>122</v>
      </c>
      <c r="H10" s="24" t="s">
        <v>123</v>
      </c>
      <c r="I10" s="24" t="s">
        <v>123</v>
      </c>
      <c r="J10" s="4" t="s">
        <v>19</v>
      </c>
      <c r="K10" s="45">
        <f>L10+M10</f>
        <v>8583245</v>
      </c>
      <c r="L10" s="45">
        <f>17571466-L9</f>
        <v>8583245</v>
      </c>
      <c r="M10" s="5"/>
      <c r="N10" s="4" t="s">
        <v>113</v>
      </c>
    </row>
    <row r="11" spans="1:14" s="1" customFormat="1" ht="57.75" customHeight="1" x14ac:dyDescent="0.25">
      <c r="B11" s="1" t="s">
        <v>124</v>
      </c>
      <c r="C11" s="4" t="s">
        <v>17</v>
      </c>
      <c r="D11" s="4" t="s">
        <v>111</v>
      </c>
      <c r="E11" s="4" t="s">
        <v>110</v>
      </c>
      <c r="F11" s="24" t="s">
        <v>119</v>
      </c>
      <c r="G11" s="24" t="s">
        <v>120</v>
      </c>
      <c r="H11" s="24" t="s">
        <v>121</v>
      </c>
      <c r="I11" s="24" t="s">
        <v>121</v>
      </c>
      <c r="J11" s="4" t="s">
        <v>19</v>
      </c>
      <c r="K11" s="45">
        <f t="shared" si="0"/>
        <v>22707489</v>
      </c>
      <c r="L11" s="45">
        <v>22707489</v>
      </c>
      <c r="M11" s="5"/>
      <c r="N11" s="4" t="s">
        <v>112</v>
      </c>
    </row>
    <row r="12" spans="1:14" s="1" customFormat="1" ht="57.75" customHeight="1" x14ac:dyDescent="0.25">
      <c r="B12" s="1" t="s">
        <v>124</v>
      </c>
      <c r="C12" s="4" t="s">
        <v>17</v>
      </c>
      <c r="D12" s="4" t="s">
        <v>111</v>
      </c>
      <c r="E12" s="4" t="s">
        <v>110</v>
      </c>
      <c r="F12" s="24" t="s">
        <v>122</v>
      </c>
      <c r="G12" s="24" t="s">
        <v>122</v>
      </c>
      <c r="H12" s="24" t="s">
        <v>123</v>
      </c>
      <c r="I12" s="24" t="s">
        <v>123</v>
      </c>
      <c r="J12" s="4" t="s">
        <v>19</v>
      </c>
      <c r="K12" s="45">
        <f t="shared" ref="K12" si="1">L12+M12</f>
        <v>18647300</v>
      </c>
      <c r="L12" s="45">
        <f>41354789-L11</f>
        <v>18647300</v>
      </c>
      <c r="M12" s="5"/>
      <c r="N12" s="4" t="s">
        <v>113</v>
      </c>
    </row>
    <row r="13" spans="1:14" s="1" customFormat="1" ht="57.75" customHeight="1" x14ac:dyDescent="0.25">
      <c r="B13" s="1" t="s">
        <v>125</v>
      </c>
      <c r="C13" s="4" t="s">
        <v>17</v>
      </c>
      <c r="D13" s="4" t="s">
        <v>111</v>
      </c>
      <c r="E13" s="4" t="s">
        <v>126</v>
      </c>
      <c r="F13" s="75" t="s">
        <v>18</v>
      </c>
      <c r="G13" s="75"/>
      <c r="H13" s="75"/>
      <c r="I13" s="75"/>
      <c r="J13" s="4" t="s">
        <v>19</v>
      </c>
      <c r="K13" s="45">
        <f t="shared" si="0"/>
        <v>8798340</v>
      </c>
      <c r="L13" s="45">
        <v>8798340</v>
      </c>
      <c r="M13" s="5"/>
    </row>
    <row r="14" spans="1:14" s="1" customFormat="1" ht="57.75" customHeight="1" x14ac:dyDescent="0.25">
      <c r="B14" s="1" t="s">
        <v>127</v>
      </c>
      <c r="C14" s="4" t="s">
        <v>17</v>
      </c>
      <c r="D14" s="4" t="s">
        <v>111</v>
      </c>
      <c r="E14" s="4" t="s">
        <v>110</v>
      </c>
      <c r="F14" s="24" t="s">
        <v>120</v>
      </c>
      <c r="G14" s="24" t="s">
        <v>121</v>
      </c>
      <c r="H14" s="24" t="s">
        <v>121</v>
      </c>
      <c r="I14" s="24" t="s">
        <v>121</v>
      </c>
      <c r="J14" s="4" t="s">
        <v>19</v>
      </c>
      <c r="K14" s="45">
        <f t="shared" si="0"/>
        <v>2899585</v>
      </c>
      <c r="L14" s="45">
        <v>2899585</v>
      </c>
      <c r="M14" s="5"/>
      <c r="N14" s="4" t="s">
        <v>112</v>
      </c>
    </row>
    <row r="15" spans="1:14" s="1" customFormat="1" ht="57.75" customHeight="1" x14ac:dyDescent="0.25">
      <c r="B15" s="1" t="s">
        <v>127</v>
      </c>
      <c r="C15" s="4" t="s">
        <v>17</v>
      </c>
      <c r="D15" s="4" t="s">
        <v>111</v>
      </c>
      <c r="E15" s="4" t="s">
        <v>110</v>
      </c>
      <c r="F15" s="24" t="s">
        <v>122</v>
      </c>
      <c r="G15" s="24" t="s">
        <v>122</v>
      </c>
      <c r="H15" s="24" t="s">
        <v>123</v>
      </c>
      <c r="I15" s="24" t="s">
        <v>123</v>
      </c>
      <c r="J15" s="4" t="s">
        <v>19</v>
      </c>
      <c r="K15" s="45">
        <f t="shared" si="0"/>
        <v>16536659.199999999</v>
      </c>
      <c r="L15" s="45">
        <f>19436244.2-L14</f>
        <v>16536659.199999999</v>
      </c>
      <c r="M15" s="5"/>
      <c r="N15" s="4" t="s">
        <v>113</v>
      </c>
    </row>
    <row r="16" spans="1:14" s="1" customFormat="1" ht="57.75" customHeight="1" x14ac:dyDescent="0.25">
      <c r="B16" s="1" t="s">
        <v>131</v>
      </c>
      <c r="C16" s="4" t="s">
        <v>17</v>
      </c>
      <c r="D16" s="4" t="s">
        <v>111</v>
      </c>
      <c r="E16" s="4" t="s">
        <v>114</v>
      </c>
      <c r="F16" s="75" t="s">
        <v>118</v>
      </c>
      <c r="G16" s="75"/>
      <c r="H16" s="75"/>
      <c r="I16" s="75"/>
      <c r="J16" s="4" t="s">
        <v>19</v>
      </c>
      <c r="K16" s="45">
        <f t="shared" si="0"/>
        <v>118300</v>
      </c>
      <c r="L16" s="45">
        <v>118300</v>
      </c>
      <c r="M16" s="5"/>
    </row>
    <row r="17" spans="2:14" s="1" customFormat="1" ht="67.5" customHeight="1" x14ac:dyDescent="0.25">
      <c r="B17" s="1" t="s">
        <v>132</v>
      </c>
      <c r="C17" s="4" t="s">
        <v>17</v>
      </c>
      <c r="D17" s="4" t="s">
        <v>111</v>
      </c>
      <c r="E17" s="4" t="s">
        <v>134</v>
      </c>
      <c r="F17" s="75" t="s">
        <v>118</v>
      </c>
      <c r="G17" s="75"/>
      <c r="H17" s="75"/>
      <c r="I17" s="75"/>
      <c r="J17" s="4" t="s">
        <v>19</v>
      </c>
      <c r="K17" s="45">
        <f t="shared" si="0"/>
        <v>2150000</v>
      </c>
      <c r="L17" s="45">
        <v>350000</v>
      </c>
      <c r="M17" s="5">
        <v>1800000</v>
      </c>
      <c r="N17" s="4" t="s">
        <v>143</v>
      </c>
    </row>
    <row r="18" spans="2:14" s="1" customFormat="1" ht="66" customHeight="1" x14ac:dyDescent="0.25">
      <c r="B18" s="1" t="s">
        <v>135</v>
      </c>
      <c r="C18" s="4" t="s">
        <v>17</v>
      </c>
      <c r="D18" s="4" t="s">
        <v>111</v>
      </c>
      <c r="E18" s="4" t="s">
        <v>133</v>
      </c>
      <c r="F18" s="75" t="s">
        <v>118</v>
      </c>
      <c r="G18" s="75"/>
      <c r="H18" s="75"/>
      <c r="I18" s="75"/>
      <c r="J18" s="4" t="s">
        <v>19</v>
      </c>
      <c r="K18" s="45">
        <f t="shared" si="0"/>
        <v>2870000</v>
      </c>
      <c r="L18" s="45">
        <v>2870000</v>
      </c>
      <c r="M18" s="5"/>
      <c r="N18" s="4" t="s">
        <v>143</v>
      </c>
    </row>
    <row r="19" spans="2:14" s="1" customFormat="1" ht="57.75" customHeight="1" x14ac:dyDescent="0.25">
      <c r="B19" s="1" t="s">
        <v>136</v>
      </c>
      <c r="C19" s="4" t="s">
        <v>17</v>
      </c>
      <c r="D19" s="4" t="s">
        <v>111</v>
      </c>
      <c r="E19" s="4" t="s">
        <v>133</v>
      </c>
      <c r="F19" s="75" t="s">
        <v>118</v>
      </c>
      <c r="G19" s="75"/>
      <c r="H19" s="75"/>
      <c r="I19" s="75"/>
      <c r="J19" s="4" t="s">
        <v>19</v>
      </c>
      <c r="K19" s="45">
        <f t="shared" si="0"/>
        <v>300000</v>
      </c>
      <c r="L19" s="45">
        <v>300000</v>
      </c>
      <c r="M19" s="5"/>
      <c r="N19" s="4" t="s">
        <v>143</v>
      </c>
    </row>
    <row r="20" spans="2:14" s="1" customFormat="1" ht="57.75" customHeight="1" x14ac:dyDescent="0.25">
      <c r="B20" s="1" t="s">
        <v>137</v>
      </c>
      <c r="C20" s="4" t="s">
        <v>17</v>
      </c>
      <c r="D20" s="4" t="s">
        <v>111</v>
      </c>
      <c r="E20" s="4" t="s">
        <v>133</v>
      </c>
      <c r="F20" s="75" t="s">
        <v>118</v>
      </c>
      <c r="G20" s="75"/>
      <c r="H20" s="75"/>
      <c r="I20" s="75"/>
      <c r="J20" s="4" t="s">
        <v>19</v>
      </c>
      <c r="K20" s="45">
        <f t="shared" si="0"/>
        <v>200000</v>
      </c>
      <c r="L20" s="45">
        <v>200000</v>
      </c>
      <c r="M20" s="5"/>
      <c r="N20" s="4" t="s">
        <v>143</v>
      </c>
    </row>
    <row r="21" spans="2:14" s="1" customFormat="1" ht="57.75" customHeight="1" x14ac:dyDescent="0.25">
      <c r="B21" s="1" t="s">
        <v>138</v>
      </c>
      <c r="C21" s="4" t="s">
        <v>17</v>
      </c>
      <c r="D21" s="4" t="s">
        <v>111</v>
      </c>
      <c r="E21" s="4" t="s">
        <v>133</v>
      </c>
      <c r="F21" s="75" t="s">
        <v>118</v>
      </c>
      <c r="G21" s="75"/>
      <c r="H21" s="75"/>
      <c r="I21" s="75"/>
      <c r="J21" s="4" t="s">
        <v>19</v>
      </c>
      <c r="K21" s="45">
        <f t="shared" si="0"/>
        <v>500000</v>
      </c>
      <c r="L21" s="45">
        <v>500000</v>
      </c>
      <c r="M21" s="5"/>
      <c r="N21" s="4" t="s">
        <v>143</v>
      </c>
    </row>
    <row r="22" spans="2:14" s="1" customFormat="1" ht="57.75" customHeight="1" x14ac:dyDescent="0.25">
      <c r="B22" s="1" t="s">
        <v>139</v>
      </c>
      <c r="C22" s="4" t="s">
        <v>17</v>
      </c>
      <c r="D22" s="4" t="s">
        <v>111</v>
      </c>
      <c r="E22" s="4" t="s">
        <v>133</v>
      </c>
      <c r="F22" s="75" t="s">
        <v>118</v>
      </c>
      <c r="G22" s="75"/>
      <c r="H22" s="75"/>
      <c r="I22" s="75"/>
      <c r="J22" s="4" t="s">
        <v>19</v>
      </c>
      <c r="K22" s="45">
        <f t="shared" si="0"/>
        <v>1000000</v>
      </c>
      <c r="L22" s="45">
        <v>1000000</v>
      </c>
      <c r="M22" s="5"/>
      <c r="N22" s="4" t="s">
        <v>143</v>
      </c>
    </row>
    <row r="23" spans="2:14" s="1" customFormat="1" ht="67.5" customHeight="1" x14ac:dyDescent="0.25">
      <c r="B23" s="1" t="s">
        <v>140</v>
      </c>
      <c r="C23" s="4" t="s">
        <v>17</v>
      </c>
      <c r="D23" s="4" t="s">
        <v>111</v>
      </c>
      <c r="E23" s="4" t="s">
        <v>134</v>
      </c>
      <c r="F23" s="75" t="s">
        <v>118</v>
      </c>
      <c r="G23" s="75"/>
      <c r="H23" s="75"/>
      <c r="I23" s="75"/>
      <c r="J23" s="4" t="s">
        <v>19</v>
      </c>
      <c r="K23" s="45">
        <f t="shared" si="0"/>
        <v>14533266</v>
      </c>
      <c r="L23" s="45">
        <v>14533266</v>
      </c>
      <c r="M23" s="5"/>
      <c r="N23" s="4" t="s">
        <v>143</v>
      </c>
    </row>
    <row r="24" spans="2:14" s="1" customFormat="1" ht="57.75" customHeight="1" x14ac:dyDescent="0.25">
      <c r="B24" s="1" t="s">
        <v>141</v>
      </c>
      <c r="C24" s="4" t="s">
        <v>17</v>
      </c>
      <c r="D24" s="4" t="s">
        <v>111</v>
      </c>
      <c r="E24" s="4" t="s">
        <v>133</v>
      </c>
      <c r="F24" s="75" t="s">
        <v>118</v>
      </c>
      <c r="G24" s="75"/>
      <c r="H24" s="75"/>
      <c r="I24" s="75"/>
      <c r="J24" s="4" t="s">
        <v>19</v>
      </c>
      <c r="K24" s="45">
        <f t="shared" si="0"/>
        <v>150000</v>
      </c>
      <c r="L24" s="45">
        <v>150000</v>
      </c>
      <c r="M24" s="5"/>
    </row>
    <row r="25" spans="2:14" s="1" customFormat="1" ht="57.75" customHeight="1" x14ac:dyDescent="0.25">
      <c r="B25" s="1" t="s">
        <v>142</v>
      </c>
      <c r="C25" s="4" t="s">
        <v>17</v>
      </c>
      <c r="D25" s="4" t="s">
        <v>111</v>
      </c>
      <c r="E25" s="4" t="s">
        <v>110</v>
      </c>
      <c r="F25" s="75" t="s">
        <v>118</v>
      </c>
      <c r="G25" s="75"/>
      <c r="H25" s="75"/>
      <c r="I25" s="75"/>
      <c r="J25" s="4" t="s">
        <v>19</v>
      </c>
      <c r="K25" s="45">
        <f t="shared" si="0"/>
        <v>3500000</v>
      </c>
      <c r="L25" s="45">
        <v>3500000</v>
      </c>
      <c r="M25" s="5"/>
    </row>
    <row r="26" spans="2:14" s="1" customFormat="1" ht="15.75" customHeight="1" x14ac:dyDescent="0.25">
      <c r="B26" s="18" t="s">
        <v>23</v>
      </c>
      <c r="C26" s="4"/>
      <c r="D26" s="4" t="s">
        <v>111</v>
      </c>
      <c r="E26" s="4"/>
      <c r="F26" s="75"/>
      <c r="G26" s="75"/>
      <c r="H26" s="75"/>
      <c r="I26" s="75"/>
      <c r="J26" s="4"/>
      <c r="K26" s="45">
        <f t="shared" si="0"/>
        <v>0</v>
      </c>
      <c r="L26" s="5"/>
      <c r="M26" s="5"/>
    </row>
    <row r="27" spans="2:14" s="1" customFormat="1" ht="57.75" customHeight="1" x14ac:dyDescent="0.25">
      <c r="B27" s="1" t="s">
        <v>144</v>
      </c>
      <c r="C27" s="4" t="s">
        <v>17</v>
      </c>
      <c r="D27" s="4" t="s">
        <v>111</v>
      </c>
      <c r="E27" s="4" t="s">
        <v>110</v>
      </c>
      <c r="F27" s="24" t="s">
        <v>120</v>
      </c>
      <c r="G27" s="24" t="s">
        <v>121</v>
      </c>
      <c r="H27" s="24" t="s">
        <v>121</v>
      </c>
      <c r="I27" s="24" t="s">
        <v>121</v>
      </c>
      <c r="J27" s="4" t="s">
        <v>19</v>
      </c>
      <c r="K27" s="45">
        <f t="shared" si="0"/>
        <v>6511200</v>
      </c>
      <c r="L27" s="5"/>
      <c r="M27" s="45">
        <f>115000+80000+115000+90000+80000+230000+135000+32000+75000+75000+26600+26000+80000+240000+115000+75000+280000+345000+180000+40000+80000+52800+45000+195600+110000+110000+220000+160000+295000+220000+400000+480000+160000+32000+16000+30000+35200+40000+40000+40000+40000+375000+150000+160000+480000+80000+30000</f>
        <v>6511200</v>
      </c>
    </row>
    <row r="28" spans="2:14" s="1" customFormat="1" ht="57.75" customHeight="1" x14ac:dyDescent="0.25">
      <c r="B28" s="1" t="s">
        <v>145</v>
      </c>
      <c r="C28" s="4" t="s">
        <v>17</v>
      </c>
      <c r="D28" s="4" t="s">
        <v>111</v>
      </c>
      <c r="E28" s="4" t="s">
        <v>20</v>
      </c>
      <c r="F28" s="24" t="s">
        <v>120</v>
      </c>
      <c r="G28" s="24" t="s">
        <v>121</v>
      </c>
      <c r="H28" s="24" t="s">
        <v>121</v>
      </c>
      <c r="I28" s="24" t="s">
        <v>121</v>
      </c>
      <c r="J28" s="4" t="s">
        <v>19</v>
      </c>
      <c r="K28" s="45">
        <f t="shared" si="0"/>
        <v>11294250</v>
      </c>
      <c r="L28" s="5"/>
      <c r="M28" s="45">
        <f>17805450-M27</f>
        <v>11294250</v>
      </c>
    </row>
    <row r="29" spans="2:14" s="1" customFormat="1" ht="15.75" customHeight="1" x14ac:dyDescent="0.25">
      <c r="B29" s="18" t="s">
        <v>146</v>
      </c>
      <c r="C29" s="4"/>
      <c r="D29" s="4" t="s">
        <v>111</v>
      </c>
      <c r="E29" s="4"/>
      <c r="F29" s="75"/>
      <c r="G29" s="75"/>
      <c r="H29" s="75"/>
      <c r="I29" s="75"/>
      <c r="J29" s="4"/>
      <c r="K29" s="45"/>
      <c r="L29" s="5"/>
      <c r="M29" s="5"/>
    </row>
    <row r="30" spans="2:14" s="1" customFormat="1" ht="57.75" customHeight="1" x14ac:dyDescent="0.25">
      <c r="B30" s="60" t="s">
        <v>147</v>
      </c>
      <c r="C30" s="4"/>
      <c r="D30" s="4" t="s">
        <v>111</v>
      </c>
      <c r="E30" s="4"/>
      <c r="F30" s="75"/>
      <c r="G30" s="75"/>
      <c r="H30" s="75"/>
      <c r="I30" s="75"/>
      <c r="J30" s="4"/>
      <c r="K30" s="45"/>
      <c r="L30" s="5"/>
      <c r="M30" s="45"/>
    </row>
    <row r="31" spans="2:14" s="1" customFormat="1" ht="57.75" customHeight="1" x14ac:dyDescent="0.25">
      <c r="B31" s="1" t="s">
        <v>148</v>
      </c>
      <c r="C31" s="4" t="s">
        <v>151</v>
      </c>
      <c r="D31" s="4" t="s">
        <v>111</v>
      </c>
      <c r="E31" s="4" t="s">
        <v>126</v>
      </c>
      <c r="F31" s="75" t="s">
        <v>118</v>
      </c>
      <c r="G31" s="75"/>
      <c r="H31" s="75"/>
      <c r="I31" s="75"/>
      <c r="J31" s="4" t="s">
        <v>19</v>
      </c>
      <c r="K31" s="45">
        <f>L31+M31</f>
        <v>500000</v>
      </c>
      <c r="L31" s="5">
        <v>500000</v>
      </c>
      <c r="M31" s="45"/>
      <c r="N31" s="1" t="s">
        <v>168</v>
      </c>
    </row>
    <row r="32" spans="2:14" s="1" customFormat="1" ht="57.75" customHeight="1" x14ac:dyDescent="0.25">
      <c r="B32" s="1" t="s">
        <v>149</v>
      </c>
      <c r="C32" s="4" t="s">
        <v>151</v>
      </c>
      <c r="D32" s="4" t="s">
        <v>111</v>
      </c>
      <c r="E32" s="4" t="s">
        <v>20</v>
      </c>
      <c r="F32" s="24" t="s">
        <v>120</v>
      </c>
      <c r="G32" s="24" t="s">
        <v>121</v>
      </c>
      <c r="H32" s="24" t="s">
        <v>121</v>
      </c>
      <c r="I32" s="24" t="s">
        <v>121</v>
      </c>
      <c r="J32" s="4" t="s">
        <v>19</v>
      </c>
      <c r="K32" s="45">
        <f t="shared" ref="K32" si="2">L32+M32</f>
        <v>1000000</v>
      </c>
      <c r="L32" s="5">
        <v>1000000</v>
      </c>
      <c r="M32" s="45"/>
    </row>
    <row r="33" spans="2:14" s="1" customFormat="1" ht="57.75" customHeight="1" x14ac:dyDescent="0.25">
      <c r="B33" s="1" t="s">
        <v>150</v>
      </c>
      <c r="C33" s="4" t="s">
        <v>151</v>
      </c>
      <c r="D33" s="4" t="s">
        <v>111</v>
      </c>
      <c r="E33" s="4" t="s">
        <v>114</v>
      </c>
      <c r="F33" s="75" t="s">
        <v>153</v>
      </c>
      <c r="G33" s="75"/>
      <c r="H33" s="75"/>
      <c r="I33" s="75"/>
      <c r="J33" s="4" t="s">
        <v>19</v>
      </c>
      <c r="K33" s="45">
        <f>L33+M33</f>
        <v>1300000</v>
      </c>
      <c r="L33" s="5">
        <v>1300000</v>
      </c>
      <c r="M33" s="45"/>
      <c r="N33" s="1" t="s">
        <v>167</v>
      </c>
    </row>
    <row r="34" spans="2:14" s="1" customFormat="1" ht="57.75" customHeight="1" x14ac:dyDescent="0.25">
      <c r="B34" s="1" t="s">
        <v>152</v>
      </c>
      <c r="C34" s="4" t="s">
        <v>151</v>
      </c>
      <c r="D34" s="4" t="s">
        <v>111</v>
      </c>
      <c r="E34" s="4" t="s">
        <v>114</v>
      </c>
      <c r="F34" s="75" t="s">
        <v>154</v>
      </c>
      <c r="G34" s="75"/>
      <c r="H34" s="75"/>
      <c r="I34" s="75"/>
      <c r="J34" s="4" t="s">
        <v>19</v>
      </c>
      <c r="K34" s="45">
        <f>L34+M34</f>
        <v>50000</v>
      </c>
      <c r="L34" s="5">
        <v>50000</v>
      </c>
      <c r="M34" s="45"/>
      <c r="N34" s="1" t="s">
        <v>169</v>
      </c>
    </row>
    <row r="35" spans="2:14" s="1" customFormat="1" ht="57.75" customHeight="1" x14ac:dyDescent="0.25">
      <c r="B35" s="1" t="s">
        <v>155</v>
      </c>
      <c r="C35" s="4" t="s">
        <v>151</v>
      </c>
      <c r="D35" s="4" t="s">
        <v>111</v>
      </c>
      <c r="E35" s="4" t="s">
        <v>114</v>
      </c>
      <c r="F35" s="75" t="s">
        <v>174</v>
      </c>
      <c r="G35" s="75"/>
      <c r="H35" s="75"/>
      <c r="I35" s="75"/>
      <c r="J35" s="4" t="s">
        <v>19</v>
      </c>
      <c r="K35" s="45">
        <f>L35+M35</f>
        <v>100000</v>
      </c>
      <c r="L35" s="5">
        <v>100000</v>
      </c>
      <c r="M35" s="45"/>
      <c r="N35" s="1" t="s">
        <v>170</v>
      </c>
    </row>
    <row r="36" spans="2:14" s="1" customFormat="1" ht="98.25" customHeight="1" x14ac:dyDescent="0.25">
      <c r="B36" s="1" t="s">
        <v>156</v>
      </c>
      <c r="C36" s="4" t="s">
        <v>151</v>
      </c>
      <c r="D36" s="4" t="s">
        <v>111</v>
      </c>
      <c r="E36" s="4" t="s">
        <v>114</v>
      </c>
      <c r="F36" s="75" t="s">
        <v>157</v>
      </c>
      <c r="G36" s="75"/>
      <c r="H36" s="75"/>
      <c r="I36" s="75"/>
      <c r="J36" s="4" t="s">
        <v>19</v>
      </c>
      <c r="K36" s="45">
        <f t="shared" ref="K36:K38" si="3">L36+M36</f>
        <v>100000</v>
      </c>
      <c r="L36" s="5">
        <v>100000</v>
      </c>
      <c r="M36" s="45"/>
      <c r="N36" s="1" t="s">
        <v>171</v>
      </c>
    </row>
    <row r="37" spans="2:14" s="1" customFormat="1" ht="57.75" customHeight="1" x14ac:dyDescent="0.25">
      <c r="B37" s="23" t="s">
        <v>158</v>
      </c>
      <c r="C37" s="4" t="s">
        <v>151</v>
      </c>
      <c r="D37" s="4" t="s">
        <v>111</v>
      </c>
      <c r="E37" s="4" t="s">
        <v>114</v>
      </c>
      <c r="F37" s="75" t="s">
        <v>173</v>
      </c>
      <c r="G37" s="75"/>
      <c r="H37" s="75"/>
      <c r="I37" s="75"/>
      <c r="J37" s="4" t="s">
        <v>19</v>
      </c>
      <c r="K37" s="45">
        <f t="shared" si="3"/>
        <v>4500000</v>
      </c>
      <c r="L37" s="5">
        <v>4500000</v>
      </c>
      <c r="M37" s="45"/>
      <c r="N37" s="1" t="s">
        <v>172</v>
      </c>
    </row>
    <row r="38" spans="2:14" s="1" customFormat="1" ht="57.75" customHeight="1" x14ac:dyDescent="0.25">
      <c r="B38" s="23" t="s">
        <v>159</v>
      </c>
      <c r="C38" s="4" t="s">
        <v>151</v>
      </c>
      <c r="D38" s="4" t="s">
        <v>111</v>
      </c>
      <c r="E38" s="4" t="s">
        <v>114</v>
      </c>
      <c r="F38" s="24" t="s">
        <v>119</v>
      </c>
      <c r="G38" s="24" t="s">
        <v>120</v>
      </c>
      <c r="H38" s="24" t="s">
        <v>121</v>
      </c>
      <c r="I38" s="24" t="s">
        <v>121</v>
      </c>
      <c r="J38" s="4" t="s">
        <v>19</v>
      </c>
      <c r="K38" s="45">
        <f t="shared" si="3"/>
        <v>1000000</v>
      </c>
      <c r="L38" s="5">
        <v>1000000</v>
      </c>
      <c r="M38" s="45"/>
    </row>
    <row r="39" spans="2:14" s="1" customFormat="1" ht="57.75" customHeight="1" x14ac:dyDescent="0.25">
      <c r="B39" s="23" t="s">
        <v>159</v>
      </c>
      <c r="C39" s="4" t="s">
        <v>151</v>
      </c>
      <c r="D39" s="4" t="s">
        <v>111</v>
      </c>
      <c r="E39" s="4" t="s">
        <v>114</v>
      </c>
      <c r="F39" s="24" t="s">
        <v>122</v>
      </c>
      <c r="G39" s="24" t="s">
        <v>122</v>
      </c>
      <c r="H39" s="24" t="s">
        <v>123</v>
      </c>
      <c r="I39" s="24" t="s">
        <v>123</v>
      </c>
      <c r="J39" s="4" t="s">
        <v>19</v>
      </c>
      <c r="K39" s="45">
        <f t="shared" ref="K39" si="4">L39+M39</f>
        <v>1000000</v>
      </c>
      <c r="L39" s="5">
        <v>1000000</v>
      </c>
      <c r="M39" s="45"/>
    </row>
    <row r="40" spans="2:14" s="1" customFormat="1" ht="57.75" customHeight="1" x14ac:dyDescent="0.25">
      <c r="B40" s="23" t="s">
        <v>160</v>
      </c>
      <c r="C40" s="4" t="s">
        <v>151</v>
      </c>
      <c r="D40" s="4" t="s">
        <v>111</v>
      </c>
      <c r="E40" s="4" t="s">
        <v>114</v>
      </c>
      <c r="F40" s="24" t="s">
        <v>120</v>
      </c>
      <c r="G40" s="24" t="s">
        <v>121</v>
      </c>
      <c r="H40" s="24" t="s">
        <v>121</v>
      </c>
      <c r="I40" s="24" t="s">
        <v>121</v>
      </c>
      <c r="J40" s="4" t="s">
        <v>19</v>
      </c>
      <c r="K40" s="45">
        <f t="shared" ref="K40" si="5">L40+M40</f>
        <v>600000</v>
      </c>
      <c r="L40" s="5">
        <v>600000</v>
      </c>
      <c r="M40" s="45"/>
    </row>
    <row r="41" spans="2:14" s="1" customFormat="1" ht="57.75" customHeight="1" x14ac:dyDescent="0.25">
      <c r="B41" s="23" t="s">
        <v>161</v>
      </c>
      <c r="C41" s="4" t="s">
        <v>151</v>
      </c>
      <c r="D41" s="4" t="s">
        <v>111</v>
      </c>
      <c r="E41" s="4" t="s">
        <v>114</v>
      </c>
      <c r="F41" s="24" t="s">
        <v>120</v>
      </c>
      <c r="G41" s="24" t="s">
        <v>121</v>
      </c>
      <c r="H41" s="24" t="s">
        <v>121</v>
      </c>
      <c r="I41" s="24" t="s">
        <v>121</v>
      </c>
      <c r="J41" s="4" t="s">
        <v>19</v>
      </c>
      <c r="K41" s="45"/>
      <c r="L41" s="5"/>
      <c r="M41" s="45">
        <v>150000</v>
      </c>
    </row>
    <row r="42" spans="2:14" s="1" customFormat="1" ht="57.75" customHeight="1" x14ac:dyDescent="0.25">
      <c r="B42" s="23" t="s">
        <v>162</v>
      </c>
      <c r="C42" s="4" t="s">
        <v>151</v>
      </c>
      <c r="D42" s="4" t="s">
        <v>111</v>
      </c>
      <c r="E42" s="4" t="s">
        <v>114</v>
      </c>
      <c r="F42" s="24" t="s">
        <v>120</v>
      </c>
      <c r="G42" s="24" t="s">
        <v>121</v>
      </c>
      <c r="H42" s="24" t="s">
        <v>121</v>
      </c>
      <c r="I42" s="24" t="s">
        <v>121</v>
      </c>
      <c r="J42" s="4" t="s">
        <v>19</v>
      </c>
      <c r="K42" s="45"/>
      <c r="L42" s="5"/>
      <c r="M42" s="45">
        <v>45000</v>
      </c>
    </row>
    <row r="43" spans="2:14" s="1" customFormat="1" ht="57.75" customHeight="1" x14ac:dyDescent="0.25">
      <c r="B43" s="23" t="s">
        <v>163</v>
      </c>
      <c r="C43" s="4" t="s">
        <v>151</v>
      </c>
      <c r="D43" s="4" t="s">
        <v>111</v>
      </c>
      <c r="E43" s="4" t="s">
        <v>114</v>
      </c>
      <c r="F43" s="79" t="s">
        <v>175</v>
      </c>
      <c r="G43" s="79"/>
      <c r="H43" s="79"/>
      <c r="I43" s="79"/>
      <c r="J43" s="4" t="s">
        <v>19</v>
      </c>
      <c r="K43" s="45"/>
      <c r="L43" s="5">
        <v>100000</v>
      </c>
      <c r="M43" s="45"/>
      <c r="N43" s="1" t="s">
        <v>176</v>
      </c>
    </row>
    <row r="44" spans="2:14" s="1" customFormat="1" ht="57.75" customHeight="1" x14ac:dyDescent="0.25">
      <c r="B44" s="23" t="s">
        <v>164</v>
      </c>
      <c r="C44" s="4" t="s">
        <v>151</v>
      </c>
      <c r="D44" s="4" t="s">
        <v>111</v>
      </c>
      <c r="E44" s="4" t="s">
        <v>110</v>
      </c>
      <c r="F44" s="24" t="s">
        <v>120</v>
      </c>
      <c r="G44" s="24" t="s">
        <v>121</v>
      </c>
      <c r="H44" s="24" t="s">
        <v>121</v>
      </c>
      <c r="I44" s="24" t="s">
        <v>121</v>
      </c>
      <c r="J44" s="4" t="s">
        <v>19</v>
      </c>
      <c r="K44" s="45"/>
      <c r="L44" s="5"/>
      <c r="M44" s="46">
        <v>2000000</v>
      </c>
    </row>
    <row r="45" spans="2:14" s="1" customFormat="1" ht="57.75" customHeight="1" x14ac:dyDescent="0.25">
      <c r="B45" s="23" t="s">
        <v>165</v>
      </c>
      <c r="C45" s="4" t="s">
        <v>151</v>
      </c>
      <c r="D45" s="4" t="s">
        <v>111</v>
      </c>
      <c r="E45" s="4" t="s">
        <v>110</v>
      </c>
      <c r="F45" s="24" t="s">
        <v>120</v>
      </c>
      <c r="G45" s="24" t="s">
        <v>121</v>
      </c>
      <c r="H45" s="24" t="s">
        <v>121</v>
      </c>
      <c r="I45" s="24" t="s">
        <v>121</v>
      </c>
      <c r="J45" s="4" t="s">
        <v>19</v>
      </c>
      <c r="K45" s="45"/>
      <c r="L45" s="5"/>
      <c r="M45" s="46">
        <v>3000000</v>
      </c>
    </row>
    <row r="46" spans="2:14" s="1" customFormat="1" ht="57.75" customHeight="1" x14ac:dyDescent="0.25">
      <c r="B46" s="23" t="s">
        <v>166</v>
      </c>
      <c r="C46" s="4" t="s">
        <v>151</v>
      </c>
      <c r="D46" s="4" t="s">
        <v>111</v>
      </c>
      <c r="E46" s="4" t="s">
        <v>110</v>
      </c>
      <c r="F46" s="24" t="s">
        <v>120</v>
      </c>
      <c r="G46" s="24" t="s">
        <v>121</v>
      </c>
      <c r="H46" s="24" t="s">
        <v>121</v>
      </c>
      <c r="I46" s="24" t="s">
        <v>121</v>
      </c>
      <c r="J46" s="4" t="s">
        <v>19</v>
      </c>
      <c r="K46" s="45"/>
      <c r="L46" s="5"/>
      <c r="M46" s="46">
        <v>2000000</v>
      </c>
    </row>
    <row r="47" spans="2:14" s="1" customFormat="1" ht="57.75" customHeight="1" x14ac:dyDescent="0.25">
      <c r="B47" s="1" t="s">
        <v>24</v>
      </c>
      <c r="C47" s="4" t="s">
        <v>151</v>
      </c>
      <c r="D47" s="4" t="s">
        <v>111</v>
      </c>
      <c r="E47" s="4" t="s">
        <v>186</v>
      </c>
      <c r="F47" s="75" t="s">
        <v>118</v>
      </c>
      <c r="G47" s="75"/>
      <c r="H47" s="75"/>
      <c r="I47" s="75"/>
      <c r="J47" s="4" t="s">
        <v>19</v>
      </c>
      <c r="K47" s="45"/>
      <c r="L47" s="5">
        <v>12815451.880000001</v>
      </c>
      <c r="M47" s="5"/>
      <c r="N47" s="1" t="s">
        <v>187</v>
      </c>
    </row>
    <row r="48" spans="2:14" s="1" customFormat="1" ht="57.75" customHeight="1" x14ac:dyDescent="0.25">
      <c r="B48" s="1" t="s">
        <v>177</v>
      </c>
      <c r="C48" s="4" t="s">
        <v>151</v>
      </c>
      <c r="D48" s="4" t="s">
        <v>111</v>
      </c>
      <c r="E48" s="4" t="s">
        <v>186</v>
      </c>
      <c r="F48" s="75" t="s">
        <v>188</v>
      </c>
      <c r="G48" s="75"/>
      <c r="H48" s="75"/>
      <c r="I48" s="75"/>
      <c r="J48" s="4" t="s">
        <v>19</v>
      </c>
      <c r="K48" s="45"/>
      <c r="L48" s="5">
        <v>1000000</v>
      </c>
      <c r="M48" s="5"/>
      <c r="N48" s="1" t="s">
        <v>187</v>
      </c>
    </row>
    <row r="49" spans="2:14" s="1" customFormat="1" ht="57.75" customHeight="1" x14ac:dyDescent="0.25">
      <c r="B49" s="1" t="s">
        <v>178</v>
      </c>
      <c r="C49" s="4" t="s">
        <v>151</v>
      </c>
      <c r="D49" s="4" t="s">
        <v>111</v>
      </c>
      <c r="E49" s="4" t="s">
        <v>126</v>
      </c>
      <c r="F49" s="75" t="s">
        <v>189</v>
      </c>
      <c r="G49" s="75"/>
      <c r="H49" s="75"/>
      <c r="I49" s="75"/>
      <c r="J49" s="4" t="s">
        <v>19</v>
      </c>
      <c r="K49" s="45"/>
      <c r="L49" s="5">
        <v>600000</v>
      </c>
      <c r="M49" s="5"/>
      <c r="N49" s="1" t="s">
        <v>187</v>
      </c>
    </row>
    <row r="50" spans="2:14" s="1" customFormat="1" ht="57.75" customHeight="1" x14ac:dyDescent="0.25">
      <c r="B50" s="1" t="s">
        <v>179</v>
      </c>
      <c r="C50" s="4" t="s">
        <v>151</v>
      </c>
      <c r="D50" s="4" t="s">
        <v>111</v>
      </c>
      <c r="E50" s="4" t="s">
        <v>190</v>
      </c>
      <c r="F50" s="75" t="s">
        <v>191</v>
      </c>
      <c r="G50" s="75"/>
      <c r="H50" s="75"/>
      <c r="I50" s="75"/>
      <c r="J50" s="4" t="s">
        <v>19</v>
      </c>
      <c r="K50" s="45">
        <f t="shared" ref="K50:K58" si="6">L50+M50</f>
        <v>200000</v>
      </c>
      <c r="L50" s="5">
        <v>200000</v>
      </c>
      <c r="M50" s="5"/>
      <c r="N50" s="1" t="s">
        <v>187</v>
      </c>
    </row>
    <row r="51" spans="2:14" s="1" customFormat="1" ht="57.75" customHeight="1" x14ac:dyDescent="0.25">
      <c r="B51" s="1" t="s">
        <v>180</v>
      </c>
      <c r="C51" s="4" t="s">
        <v>151</v>
      </c>
      <c r="D51" s="4" t="s">
        <v>111</v>
      </c>
      <c r="E51" s="4" t="s">
        <v>110</v>
      </c>
      <c r="F51" s="75" t="s">
        <v>192</v>
      </c>
      <c r="G51" s="75"/>
      <c r="H51" s="75"/>
      <c r="I51" s="75"/>
      <c r="J51" s="4" t="s">
        <v>19</v>
      </c>
      <c r="K51" s="45">
        <f t="shared" si="6"/>
        <v>6000000</v>
      </c>
      <c r="L51" s="5"/>
      <c r="M51" s="5">
        <v>6000000</v>
      </c>
      <c r="N51" s="1" t="s">
        <v>193</v>
      </c>
    </row>
    <row r="52" spans="2:14" s="1" customFormat="1" ht="57.75" customHeight="1" x14ac:dyDescent="0.25">
      <c r="B52" s="1" t="s">
        <v>181</v>
      </c>
      <c r="C52" s="4" t="s">
        <v>151</v>
      </c>
      <c r="D52" s="4" t="s">
        <v>111</v>
      </c>
      <c r="E52" s="4" t="s">
        <v>110</v>
      </c>
      <c r="F52" s="75" t="s">
        <v>194</v>
      </c>
      <c r="G52" s="75"/>
      <c r="H52" s="75"/>
      <c r="I52" s="75"/>
      <c r="J52" s="4" t="s">
        <v>19</v>
      </c>
      <c r="K52" s="45">
        <f t="shared" si="6"/>
        <v>1000000</v>
      </c>
      <c r="L52" s="5">
        <v>1000000</v>
      </c>
      <c r="M52" s="5"/>
      <c r="N52" s="1" t="s">
        <v>195</v>
      </c>
    </row>
    <row r="53" spans="2:14" s="1" customFormat="1" ht="57.75" customHeight="1" x14ac:dyDescent="0.25">
      <c r="B53" s="1" t="s">
        <v>182</v>
      </c>
      <c r="C53" s="4" t="s">
        <v>151</v>
      </c>
      <c r="D53" s="4" t="s">
        <v>111</v>
      </c>
      <c r="E53" s="4" t="s">
        <v>110</v>
      </c>
      <c r="F53" s="75" t="s">
        <v>196</v>
      </c>
      <c r="G53" s="75"/>
      <c r="H53" s="75"/>
      <c r="I53" s="75"/>
      <c r="J53" s="4" t="s">
        <v>19</v>
      </c>
      <c r="K53" s="45">
        <f t="shared" si="6"/>
        <v>1500000</v>
      </c>
      <c r="L53" s="5">
        <v>1500000</v>
      </c>
      <c r="M53" s="5"/>
    </row>
    <row r="54" spans="2:14" s="1" customFormat="1" ht="57.75" customHeight="1" x14ac:dyDescent="0.25">
      <c r="B54" s="1" t="s">
        <v>183</v>
      </c>
      <c r="C54" s="4" t="s">
        <v>151</v>
      </c>
      <c r="D54" s="4" t="s">
        <v>111</v>
      </c>
      <c r="E54" s="4" t="s">
        <v>110</v>
      </c>
      <c r="F54" s="75" t="s">
        <v>197</v>
      </c>
      <c r="G54" s="75"/>
      <c r="H54" s="75"/>
      <c r="I54" s="75"/>
      <c r="J54" s="4" t="s">
        <v>19</v>
      </c>
      <c r="K54" s="45">
        <f t="shared" si="6"/>
        <v>1500000</v>
      </c>
      <c r="L54" s="5">
        <v>1500000</v>
      </c>
      <c r="M54" s="5"/>
    </row>
    <row r="55" spans="2:14" s="1" customFormat="1" ht="57.75" customHeight="1" x14ac:dyDescent="0.25">
      <c r="B55" s="1" t="s">
        <v>184</v>
      </c>
      <c r="C55" s="4" t="s">
        <v>151</v>
      </c>
      <c r="D55" s="4" t="s">
        <v>111</v>
      </c>
      <c r="E55" s="4" t="s">
        <v>110</v>
      </c>
      <c r="F55" s="75" t="s">
        <v>118</v>
      </c>
      <c r="G55" s="75"/>
      <c r="H55" s="75"/>
      <c r="I55" s="75"/>
      <c r="J55" s="4" t="s">
        <v>19</v>
      </c>
      <c r="K55" s="45">
        <f t="shared" si="6"/>
        <v>2000000</v>
      </c>
      <c r="L55" s="5">
        <v>2000000</v>
      </c>
      <c r="M55" s="5"/>
    </row>
    <row r="56" spans="2:14" s="1" customFormat="1" ht="57.75" customHeight="1" x14ac:dyDescent="0.25">
      <c r="B56" s="1" t="s">
        <v>185</v>
      </c>
      <c r="C56" s="4" t="s">
        <v>151</v>
      </c>
      <c r="D56" s="4" t="s">
        <v>111</v>
      </c>
      <c r="E56" s="4" t="s">
        <v>198</v>
      </c>
      <c r="F56" s="75" t="s">
        <v>118</v>
      </c>
      <c r="G56" s="75"/>
      <c r="H56" s="75"/>
      <c r="I56" s="75"/>
      <c r="J56" s="4" t="s">
        <v>19</v>
      </c>
      <c r="K56" s="45">
        <f t="shared" si="6"/>
        <v>702721.05</v>
      </c>
      <c r="L56" s="5">
        <v>702721.05</v>
      </c>
      <c r="M56" s="5"/>
    </row>
    <row r="57" spans="2:14" s="1" customFormat="1" ht="81" customHeight="1" x14ac:dyDescent="0.25">
      <c r="B57" s="1" t="s">
        <v>199</v>
      </c>
      <c r="D57" s="4" t="s">
        <v>111</v>
      </c>
      <c r="E57" s="4" t="s">
        <v>200</v>
      </c>
      <c r="F57" s="75" t="s">
        <v>118</v>
      </c>
      <c r="G57" s="75"/>
      <c r="H57" s="75"/>
      <c r="I57" s="75"/>
      <c r="J57" s="4" t="s">
        <v>19</v>
      </c>
      <c r="K57" s="45">
        <f t="shared" si="6"/>
        <v>20000000</v>
      </c>
      <c r="L57" s="5">
        <v>20000000</v>
      </c>
      <c r="M57" s="5"/>
      <c r="N57" s="1" t="s">
        <v>201</v>
      </c>
    </row>
    <row r="58" spans="2:14" s="1" customFormat="1" ht="57" customHeight="1" x14ac:dyDescent="0.25">
      <c r="B58" s="1" t="s">
        <v>202</v>
      </c>
      <c r="C58" s="4" t="s">
        <v>209</v>
      </c>
      <c r="D58" s="4" t="s">
        <v>111</v>
      </c>
      <c r="E58" s="4" t="s">
        <v>110</v>
      </c>
      <c r="F58" s="75" t="s">
        <v>118</v>
      </c>
      <c r="G58" s="75"/>
      <c r="H58" s="75"/>
      <c r="I58" s="75"/>
      <c r="J58" s="4" t="s">
        <v>19</v>
      </c>
      <c r="K58" s="45">
        <f t="shared" si="6"/>
        <v>40261034.799999997</v>
      </c>
      <c r="L58" s="5"/>
      <c r="M58" s="5">
        <v>40261034.799999997</v>
      </c>
    </row>
    <row r="59" spans="2:14" s="1" customFormat="1" ht="57" customHeight="1" x14ac:dyDescent="0.25">
      <c r="B59" s="1" t="s">
        <v>203</v>
      </c>
      <c r="C59" s="4" t="s">
        <v>209</v>
      </c>
      <c r="D59" s="4" t="s">
        <v>111</v>
      </c>
      <c r="E59" s="4" t="s">
        <v>110</v>
      </c>
      <c r="F59" s="75" t="s">
        <v>118</v>
      </c>
      <c r="G59" s="75"/>
      <c r="H59" s="75"/>
      <c r="I59" s="75"/>
      <c r="J59" s="4" t="s">
        <v>19</v>
      </c>
      <c r="K59" s="45">
        <f t="shared" ref="K59:K69" si="7">L59+M59</f>
        <v>500000</v>
      </c>
      <c r="L59" s="5"/>
      <c r="M59" s="5">
        <v>500000</v>
      </c>
    </row>
    <row r="60" spans="2:14" s="1" customFormat="1" ht="57" customHeight="1" x14ac:dyDescent="0.25">
      <c r="B60" s="1" t="s">
        <v>204</v>
      </c>
      <c r="C60" s="4" t="s">
        <v>209</v>
      </c>
      <c r="D60" s="4" t="s">
        <v>111</v>
      </c>
      <c r="E60" s="4" t="s">
        <v>110</v>
      </c>
      <c r="F60" s="75" t="s">
        <v>118</v>
      </c>
      <c r="G60" s="75"/>
      <c r="H60" s="75"/>
      <c r="I60" s="75"/>
      <c r="J60" s="4" t="s">
        <v>19</v>
      </c>
      <c r="K60" s="45">
        <f t="shared" si="7"/>
        <v>20000000</v>
      </c>
      <c r="L60" s="5"/>
      <c r="M60" s="5">
        <v>20000000</v>
      </c>
    </row>
    <row r="61" spans="2:14" s="1" customFormat="1" ht="57" customHeight="1" x14ac:dyDescent="0.25">
      <c r="B61" s="1" t="s">
        <v>205</v>
      </c>
      <c r="C61" s="4" t="s">
        <v>209</v>
      </c>
      <c r="D61" s="4" t="s">
        <v>111</v>
      </c>
      <c r="E61" s="4" t="s">
        <v>110</v>
      </c>
      <c r="F61" s="75" t="s">
        <v>118</v>
      </c>
      <c r="G61" s="75"/>
      <c r="H61" s="75"/>
      <c r="I61" s="75"/>
      <c r="J61" s="4" t="s">
        <v>19</v>
      </c>
      <c r="K61" s="45">
        <f t="shared" si="7"/>
        <v>2000000</v>
      </c>
      <c r="L61" s="5"/>
      <c r="M61" s="5">
        <v>2000000</v>
      </c>
    </row>
    <row r="62" spans="2:14" s="1" customFormat="1" ht="57" customHeight="1" x14ac:dyDescent="0.25">
      <c r="B62" s="1" t="s">
        <v>206</v>
      </c>
      <c r="C62" s="4" t="s">
        <v>209</v>
      </c>
      <c r="D62" s="4" t="s">
        <v>111</v>
      </c>
      <c r="E62" s="4" t="s">
        <v>110</v>
      </c>
      <c r="F62" s="75" t="s">
        <v>118</v>
      </c>
      <c r="G62" s="75"/>
      <c r="H62" s="75"/>
      <c r="I62" s="75"/>
      <c r="J62" s="4" t="s">
        <v>19</v>
      </c>
      <c r="K62" s="45">
        <f t="shared" si="7"/>
        <v>5000000</v>
      </c>
      <c r="L62" s="5"/>
      <c r="M62" s="5">
        <v>5000000</v>
      </c>
    </row>
    <row r="63" spans="2:14" s="1" customFormat="1" ht="57" customHeight="1" x14ac:dyDescent="0.25">
      <c r="B63" s="47" t="s">
        <v>207</v>
      </c>
      <c r="C63" s="4" t="s">
        <v>209</v>
      </c>
      <c r="D63" s="4" t="s">
        <v>111</v>
      </c>
      <c r="E63" s="4" t="s">
        <v>110</v>
      </c>
      <c r="F63" s="75" t="s">
        <v>118</v>
      </c>
      <c r="G63" s="75"/>
      <c r="H63" s="75"/>
      <c r="I63" s="75"/>
      <c r="J63" s="4" t="s">
        <v>19</v>
      </c>
      <c r="K63" s="45">
        <f t="shared" si="7"/>
        <v>2000000</v>
      </c>
      <c r="L63" s="5"/>
      <c r="M63" s="5">
        <v>2000000</v>
      </c>
    </row>
    <row r="64" spans="2:14" s="1" customFormat="1" ht="57" customHeight="1" x14ac:dyDescent="0.25">
      <c r="B64" s="1" t="s">
        <v>208</v>
      </c>
      <c r="C64" s="4" t="s">
        <v>209</v>
      </c>
      <c r="D64" s="4" t="s">
        <v>111</v>
      </c>
      <c r="E64" s="4" t="s">
        <v>110</v>
      </c>
      <c r="F64" s="75" t="s">
        <v>118</v>
      </c>
      <c r="G64" s="75"/>
      <c r="H64" s="75"/>
      <c r="I64" s="75"/>
      <c r="J64" s="4" t="s">
        <v>19</v>
      </c>
      <c r="K64" s="45">
        <f t="shared" si="7"/>
        <v>5000000</v>
      </c>
      <c r="L64" s="5"/>
      <c r="M64" s="5">
        <v>5000000</v>
      </c>
    </row>
    <row r="65" spans="2:13" s="1" customFormat="1" ht="39.75" customHeight="1" x14ac:dyDescent="0.25">
      <c r="B65" s="1" t="s">
        <v>210</v>
      </c>
      <c r="C65" s="4" t="s">
        <v>209</v>
      </c>
      <c r="D65" s="4" t="s">
        <v>111</v>
      </c>
      <c r="E65" s="4" t="s">
        <v>110</v>
      </c>
      <c r="F65" s="75" t="s">
        <v>118</v>
      </c>
      <c r="G65" s="75"/>
      <c r="H65" s="75"/>
      <c r="I65" s="75"/>
      <c r="J65" s="4" t="s">
        <v>19</v>
      </c>
      <c r="K65" s="45">
        <f t="shared" si="7"/>
        <v>0</v>
      </c>
      <c r="L65" s="5"/>
      <c r="M65" s="5"/>
    </row>
    <row r="66" spans="2:13" s="1" customFormat="1" ht="57" customHeight="1" x14ac:dyDescent="0.25">
      <c r="B66" s="1" t="s">
        <v>211</v>
      </c>
      <c r="C66" s="4" t="s">
        <v>209</v>
      </c>
      <c r="D66" s="4" t="s">
        <v>111</v>
      </c>
      <c r="E66" s="4" t="s">
        <v>110</v>
      </c>
      <c r="F66" s="75" t="s">
        <v>118</v>
      </c>
      <c r="G66" s="75"/>
      <c r="H66" s="75"/>
      <c r="I66" s="75"/>
      <c r="J66" s="4" t="s">
        <v>19</v>
      </c>
      <c r="K66" s="45">
        <f t="shared" si="7"/>
        <v>5000000</v>
      </c>
      <c r="L66" s="5"/>
      <c r="M66" s="5">
        <v>5000000</v>
      </c>
    </row>
    <row r="67" spans="2:13" s="1" customFormat="1" ht="57" customHeight="1" x14ac:dyDescent="0.25">
      <c r="B67" s="1" t="s">
        <v>212</v>
      </c>
      <c r="C67" s="4" t="s">
        <v>209</v>
      </c>
      <c r="D67" s="4" t="s">
        <v>111</v>
      </c>
      <c r="E67" s="4" t="s">
        <v>110</v>
      </c>
      <c r="F67" s="75" t="s">
        <v>118</v>
      </c>
      <c r="G67" s="75"/>
      <c r="H67" s="75"/>
      <c r="I67" s="75"/>
      <c r="J67" s="4" t="s">
        <v>19</v>
      </c>
      <c r="K67" s="45">
        <f t="shared" si="7"/>
        <v>3000000</v>
      </c>
      <c r="L67" s="5"/>
      <c r="M67" s="5">
        <v>3000000</v>
      </c>
    </row>
    <row r="68" spans="2:13" s="1" customFormat="1" ht="57" customHeight="1" x14ac:dyDescent="0.25">
      <c r="B68" s="1" t="s">
        <v>213</v>
      </c>
      <c r="C68" s="4" t="s">
        <v>209</v>
      </c>
      <c r="D68" s="4" t="s">
        <v>111</v>
      </c>
      <c r="E68" s="4" t="s">
        <v>110</v>
      </c>
      <c r="F68" s="75" t="s">
        <v>118</v>
      </c>
      <c r="G68" s="75"/>
      <c r="H68" s="75"/>
      <c r="I68" s="75"/>
      <c r="J68" s="4" t="s">
        <v>19</v>
      </c>
      <c r="K68" s="45">
        <f t="shared" si="7"/>
        <v>8000000</v>
      </c>
      <c r="L68" s="5"/>
      <c r="M68" s="5">
        <v>8000000</v>
      </c>
    </row>
    <row r="69" spans="2:13" s="1" customFormat="1" ht="57" customHeight="1" x14ac:dyDescent="0.25">
      <c r="B69" s="9" t="s">
        <v>214</v>
      </c>
      <c r="C69" s="4" t="s">
        <v>209</v>
      </c>
      <c r="D69" s="4" t="s">
        <v>111</v>
      </c>
      <c r="E69" s="4" t="s">
        <v>110</v>
      </c>
      <c r="F69" s="75" t="s">
        <v>118</v>
      </c>
      <c r="G69" s="75"/>
      <c r="H69" s="75"/>
      <c r="I69" s="75"/>
      <c r="J69" s="4" t="s">
        <v>19</v>
      </c>
      <c r="K69" s="45">
        <f t="shared" si="7"/>
        <v>5000000</v>
      </c>
      <c r="L69" s="5"/>
      <c r="M69" s="5">
        <v>5000000</v>
      </c>
    </row>
    <row r="70" spans="2:13" s="1" customFormat="1" ht="57" customHeight="1" x14ac:dyDescent="0.25">
      <c r="B70" s="1" t="s">
        <v>215</v>
      </c>
      <c r="C70" s="4" t="s">
        <v>209</v>
      </c>
      <c r="D70" s="4" t="s">
        <v>111</v>
      </c>
      <c r="E70" s="4" t="s">
        <v>110</v>
      </c>
      <c r="F70" s="75" t="s">
        <v>118</v>
      </c>
      <c r="G70" s="75"/>
      <c r="H70" s="75"/>
      <c r="I70" s="75"/>
      <c r="J70" s="4" t="s">
        <v>19</v>
      </c>
      <c r="K70" s="45">
        <f t="shared" ref="K70" si="8">L70+M70</f>
        <v>20000000</v>
      </c>
      <c r="L70" s="5"/>
      <c r="M70" s="5">
        <v>20000000</v>
      </c>
    </row>
    <row r="71" spans="2:13" s="1" customFormat="1" ht="57" customHeight="1" x14ac:dyDescent="0.25">
      <c r="B71" s="1" t="s">
        <v>216</v>
      </c>
      <c r="C71" s="4" t="s">
        <v>209</v>
      </c>
      <c r="D71" s="4" t="s">
        <v>111</v>
      </c>
      <c r="E71" s="4" t="s">
        <v>110</v>
      </c>
      <c r="F71" s="75" t="s">
        <v>118</v>
      </c>
      <c r="G71" s="75"/>
      <c r="H71" s="75"/>
      <c r="I71" s="75"/>
      <c r="J71" s="4" t="s">
        <v>19</v>
      </c>
      <c r="K71" s="45">
        <f t="shared" ref="K71" si="9">L71+M71</f>
        <v>2000000</v>
      </c>
      <c r="L71" s="5"/>
      <c r="M71" s="5">
        <v>2000000</v>
      </c>
    </row>
    <row r="72" spans="2:13" s="1" customFormat="1" ht="57" customHeight="1" x14ac:dyDescent="0.25">
      <c r="B72" s="1" t="s">
        <v>217</v>
      </c>
      <c r="C72" s="4" t="s">
        <v>219</v>
      </c>
      <c r="D72" s="4" t="s">
        <v>111</v>
      </c>
      <c r="E72" s="4" t="s">
        <v>190</v>
      </c>
      <c r="F72" s="75" t="s">
        <v>220</v>
      </c>
      <c r="G72" s="75"/>
      <c r="H72" s="75"/>
      <c r="I72" s="75"/>
      <c r="J72" s="4" t="s">
        <v>19</v>
      </c>
      <c r="K72" s="45">
        <f t="shared" ref="K72" si="10">L72+M72</f>
        <v>40000</v>
      </c>
      <c r="L72" s="5">
        <v>40000</v>
      </c>
      <c r="M72" s="5"/>
    </row>
    <row r="73" spans="2:13" s="1" customFormat="1" ht="57" customHeight="1" x14ac:dyDescent="0.25">
      <c r="B73" s="1" t="s">
        <v>218</v>
      </c>
      <c r="C73" s="4" t="s">
        <v>219</v>
      </c>
      <c r="D73" s="4" t="s">
        <v>111</v>
      </c>
      <c r="E73" s="4" t="s">
        <v>110</v>
      </c>
      <c r="F73" s="24" t="s">
        <v>122</v>
      </c>
      <c r="G73" s="24" t="s">
        <v>122</v>
      </c>
      <c r="H73" s="24" t="s">
        <v>123</v>
      </c>
      <c r="I73" s="24" t="s">
        <v>123</v>
      </c>
      <c r="J73" s="4" t="s">
        <v>19</v>
      </c>
      <c r="K73" s="45">
        <f t="shared" ref="K73:K136" si="11">L73+M73</f>
        <v>1000000</v>
      </c>
      <c r="L73" s="5">
        <v>1000000</v>
      </c>
      <c r="M73" s="5"/>
    </row>
    <row r="74" spans="2:13" s="1" customFormat="1" ht="57" customHeight="1" x14ac:dyDescent="0.25">
      <c r="B74" s="1" t="s">
        <v>221</v>
      </c>
      <c r="C74" s="4" t="s">
        <v>219</v>
      </c>
      <c r="D74" s="4" t="s">
        <v>111</v>
      </c>
      <c r="E74" s="4" t="s">
        <v>190</v>
      </c>
      <c r="F74" s="75" t="s">
        <v>118</v>
      </c>
      <c r="G74" s="75"/>
      <c r="H74" s="75"/>
      <c r="I74" s="75"/>
      <c r="J74" s="4" t="s">
        <v>19</v>
      </c>
      <c r="K74" s="45">
        <f t="shared" si="11"/>
        <v>0</v>
      </c>
      <c r="L74" s="5"/>
      <c r="M74" s="5"/>
    </row>
    <row r="75" spans="2:13" s="1" customFormat="1" ht="57" customHeight="1" x14ac:dyDescent="0.25">
      <c r="B75" s="1" t="s">
        <v>222</v>
      </c>
      <c r="C75" s="4" t="s">
        <v>219</v>
      </c>
      <c r="D75" s="4" t="s">
        <v>111</v>
      </c>
      <c r="E75" s="4" t="s">
        <v>190</v>
      </c>
      <c r="F75" s="75" t="s">
        <v>118</v>
      </c>
      <c r="G75" s="75"/>
      <c r="H75" s="75"/>
      <c r="I75" s="75"/>
      <c r="J75" s="4" t="s">
        <v>19</v>
      </c>
      <c r="K75" s="45">
        <f t="shared" si="11"/>
        <v>20000</v>
      </c>
      <c r="L75" s="48">
        <v>20000</v>
      </c>
      <c r="M75" s="5"/>
    </row>
    <row r="76" spans="2:13" s="1" customFormat="1" ht="57" customHeight="1" x14ac:dyDescent="0.25">
      <c r="B76" s="1" t="s">
        <v>223</v>
      </c>
      <c r="C76" s="4" t="s">
        <v>219</v>
      </c>
      <c r="D76" s="4" t="s">
        <v>111</v>
      </c>
      <c r="E76" s="4" t="s">
        <v>190</v>
      </c>
      <c r="F76" s="75" t="s">
        <v>118</v>
      </c>
      <c r="G76" s="75"/>
      <c r="H76" s="75"/>
      <c r="I76" s="75"/>
      <c r="J76" s="4" t="s">
        <v>19</v>
      </c>
      <c r="K76" s="45">
        <f t="shared" si="11"/>
        <v>20000</v>
      </c>
      <c r="L76" s="48">
        <v>20000</v>
      </c>
      <c r="M76" s="5"/>
    </row>
    <row r="77" spans="2:13" s="1" customFormat="1" ht="57" customHeight="1" x14ac:dyDescent="0.25">
      <c r="B77" s="1" t="s">
        <v>224</v>
      </c>
      <c r="C77" s="4" t="s">
        <v>219</v>
      </c>
      <c r="D77" s="4" t="s">
        <v>111</v>
      </c>
      <c r="E77" s="4" t="s">
        <v>190</v>
      </c>
      <c r="F77" s="75" t="s">
        <v>118</v>
      </c>
      <c r="G77" s="75"/>
      <c r="H77" s="75"/>
      <c r="I77" s="75"/>
      <c r="J77" s="4" t="s">
        <v>19</v>
      </c>
      <c r="K77" s="45">
        <f t="shared" si="11"/>
        <v>250000</v>
      </c>
      <c r="L77" s="48">
        <v>250000</v>
      </c>
      <c r="M77" s="5"/>
    </row>
    <row r="78" spans="2:13" s="1" customFormat="1" ht="57" customHeight="1" x14ac:dyDescent="0.25">
      <c r="B78" s="1" t="s">
        <v>225</v>
      </c>
      <c r="C78" s="4" t="s">
        <v>219</v>
      </c>
      <c r="D78" s="4" t="s">
        <v>111</v>
      </c>
      <c r="E78" s="4" t="s">
        <v>190</v>
      </c>
      <c r="F78" s="75" t="s">
        <v>118</v>
      </c>
      <c r="G78" s="75"/>
      <c r="H78" s="75"/>
      <c r="I78" s="75"/>
      <c r="J78" s="4" t="s">
        <v>19</v>
      </c>
      <c r="K78" s="45">
        <f t="shared" si="11"/>
        <v>50000</v>
      </c>
      <c r="L78" s="48">
        <v>50000</v>
      </c>
      <c r="M78" s="5"/>
    </row>
    <row r="79" spans="2:13" s="1" customFormat="1" ht="57" customHeight="1" x14ac:dyDescent="0.25">
      <c r="B79" s="1" t="s">
        <v>226</v>
      </c>
      <c r="C79" s="4" t="s">
        <v>219</v>
      </c>
      <c r="D79" s="4" t="s">
        <v>111</v>
      </c>
      <c r="E79" s="4" t="s">
        <v>190</v>
      </c>
      <c r="F79" s="75" t="s">
        <v>118</v>
      </c>
      <c r="G79" s="75"/>
      <c r="H79" s="75"/>
      <c r="I79" s="75"/>
      <c r="J79" s="4" t="s">
        <v>19</v>
      </c>
      <c r="K79" s="45">
        <f t="shared" si="11"/>
        <v>300000</v>
      </c>
      <c r="L79" s="49">
        <v>300000</v>
      </c>
      <c r="M79" s="5"/>
    </row>
    <row r="80" spans="2:13" s="1" customFormat="1" ht="57" customHeight="1" x14ac:dyDescent="0.25">
      <c r="B80" s="1" t="s">
        <v>227</v>
      </c>
      <c r="C80" s="4" t="s">
        <v>219</v>
      </c>
      <c r="D80" s="4" t="s">
        <v>111</v>
      </c>
      <c r="E80" s="4" t="s">
        <v>190</v>
      </c>
      <c r="F80" s="75" t="s">
        <v>118</v>
      </c>
      <c r="G80" s="75"/>
      <c r="H80" s="75"/>
      <c r="I80" s="75"/>
      <c r="J80" s="4" t="s">
        <v>19</v>
      </c>
      <c r="K80" s="45">
        <f t="shared" si="11"/>
        <v>25000</v>
      </c>
      <c r="L80" s="48">
        <v>25000</v>
      </c>
      <c r="M80" s="5"/>
    </row>
    <row r="81" spans="2:13" s="1" customFormat="1" ht="57" customHeight="1" x14ac:dyDescent="0.25">
      <c r="B81" s="1" t="s">
        <v>228</v>
      </c>
      <c r="C81" s="4" t="s">
        <v>219</v>
      </c>
      <c r="D81" s="4" t="s">
        <v>111</v>
      </c>
      <c r="E81" s="4" t="s">
        <v>190</v>
      </c>
      <c r="F81" s="75" t="s">
        <v>118</v>
      </c>
      <c r="G81" s="75"/>
      <c r="H81" s="75"/>
      <c r="I81" s="75"/>
      <c r="J81" s="4" t="s">
        <v>19</v>
      </c>
      <c r="K81" s="45">
        <f t="shared" si="11"/>
        <v>20000</v>
      </c>
      <c r="L81" s="48">
        <v>20000</v>
      </c>
      <c r="M81" s="5"/>
    </row>
    <row r="82" spans="2:13" s="1" customFormat="1" ht="57" customHeight="1" x14ac:dyDescent="0.25">
      <c r="B82" s="1" t="s">
        <v>229</v>
      </c>
      <c r="C82" s="4" t="s">
        <v>219</v>
      </c>
      <c r="D82" s="4" t="s">
        <v>111</v>
      </c>
      <c r="E82" s="4" t="s">
        <v>190</v>
      </c>
      <c r="F82" s="75" t="s">
        <v>118</v>
      </c>
      <c r="G82" s="75"/>
      <c r="H82" s="75"/>
      <c r="I82" s="75"/>
      <c r="J82" s="4" t="s">
        <v>19</v>
      </c>
      <c r="K82" s="45">
        <f t="shared" si="11"/>
        <v>20000</v>
      </c>
      <c r="L82" s="48">
        <v>20000</v>
      </c>
      <c r="M82" s="5"/>
    </row>
    <row r="83" spans="2:13" s="1" customFormat="1" ht="57" customHeight="1" x14ac:dyDescent="0.25">
      <c r="B83" s="1" t="s">
        <v>230</v>
      </c>
      <c r="C83" s="4" t="s">
        <v>219</v>
      </c>
      <c r="D83" s="4" t="s">
        <v>111</v>
      </c>
      <c r="E83" s="4"/>
      <c r="F83" s="75" t="s">
        <v>118</v>
      </c>
      <c r="G83" s="75"/>
      <c r="H83" s="75"/>
      <c r="I83" s="75"/>
      <c r="J83" s="4" t="s">
        <v>19</v>
      </c>
      <c r="K83" s="45">
        <f t="shared" si="11"/>
        <v>0</v>
      </c>
      <c r="L83" s="48"/>
      <c r="M83" s="5"/>
    </row>
    <row r="84" spans="2:13" s="1" customFormat="1" ht="57" customHeight="1" x14ac:dyDescent="0.25">
      <c r="B84" s="1" t="s">
        <v>231</v>
      </c>
      <c r="C84" s="4" t="s">
        <v>219</v>
      </c>
      <c r="D84" s="4" t="s">
        <v>111</v>
      </c>
      <c r="E84" s="4" t="s">
        <v>190</v>
      </c>
      <c r="F84" s="75" t="s">
        <v>118</v>
      </c>
      <c r="G84" s="75"/>
      <c r="H84" s="75"/>
      <c r="I84" s="75"/>
      <c r="J84" s="4" t="s">
        <v>19</v>
      </c>
      <c r="K84" s="45">
        <f t="shared" si="11"/>
        <v>30000</v>
      </c>
      <c r="L84" s="48">
        <v>30000</v>
      </c>
      <c r="M84" s="5"/>
    </row>
    <row r="85" spans="2:13" s="1" customFormat="1" ht="57" customHeight="1" x14ac:dyDescent="0.25">
      <c r="B85" s="1" t="s">
        <v>232</v>
      </c>
      <c r="C85" s="4" t="s">
        <v>219</v>
      </c>
      <c r="D85" s="4" t="s">
        <v>111</v>
      </c>
      <c r="E85" s="4" t="s">
        <v>190</v>
      </c>
      <c r="F85" s="75" t="s">
        <v>118</v>
      </c>
      <c r="G85" s="75"/>
      <c r="H85" s="75"/>
      <c r="I85" s="75"/>
      <c r="J85" s="4" t="s">
        <v>19</v>
      </c>
      <c r="K85" s="45">
        <f t="shared" si="11"/>
        <v>42000</v>
      </c>
      <c r="L85" s="48">
        <v>42000</v>
      </c>
      <c r="M85" s="5"/>
    </row>
    <row r="86" spans="2:13" s="1" customFormat="1" ht="57" customHeight="1" x14ac:dyDescent="0.25">
      <c r="B86" s="1" t="s">
        <v>233</v>
      </c>
      <c r="C86" s="4" t="s">
        <v>219</v>
      </c>
      <c r="D86" s="4" t="s">
        <v>111</v>
      </c>
      <c r="E86" s="4" t="s">
        <v>190</v>
      </c>
      <c r="F86" s="75" t="s">
        <v>118</v>
      </c>
      <c r="G86" s="75"/>
      <c r="H86" s="75"/>
      <c r="I86" s="75"/>
      <c r="J86" s="4" t="s">
        <v>19</v>
      </c>
      <c r="K86" s="45">
        <f t="shared" si="11"/>
        <v>0</v>
      </c>
      <c r="L86" s="48"/>
      <c r="M86" s="5"/>
    </row>
    <row r="87" spans="2:13" s="1" customFormat="1" ht="57" customHeight="1" x14ac:dyDescent="0.25">
      <c r="B87" s="1" t="s">
        <v>234</v>
      </c>
      <c r="C87" s="4" t="s">
        <v>219</v>
      </c>
      <c r="D87" s="4" t="s">
        <v>111</v>
      </c>
      <c r="E87" s="4" t="s">
        <v>190</v>
      </c>
      <c r="F87" s="75" t="s">
        <v>118</v>
      </c>
      <c r="G87" s="75"/>
      <c r="H87" s="75"/>
      <c r="I87" s="75"/>
      <c r="J87" s="4" t="s">
        <v>19</v>
      </c>
      <c r="K87" s="45">
        <f t="shared" si="11"/>
        <v>50000</v>
      </c>
      <c r="L87" s="48">
        <v>50000</v>
      </c>
      <c r="M87" s="5"/>
    </row>
    <row r="88" spans="2:13" s="1" customFormat="1" ht="57" customHeight="1" x14ac:dyDescent="0.25">
      <c r="B88" s="1" t="s">
        <v>235</v>
      </c>
      <c r="C88" s="4" t="s">
        <v>219</v>
      </c>
      <c r="D88" s="4" t="s">
        <v>111</v>
      </c>
      <c r="E88" s="4" t="s">
        <v>190</v>
      </c>
      <c r="F88" s="75" t="s">
        <v>118</v>
      </c>
      <c r="G88" s="75"/>
      <c r="H88" s="75"/>
      <c r="I88" s="75"/>
      <c r="J88" s="4" t="s">
        <v>19</v>
      </c>
      <c r="K88" s="45">
        <f t="shared" si="11"/>
        <v>20000</v>
      </c>
      <c r="L88" s="48">
        <v>20000</v>
      </c>
      <c r="M88" s="5"/>
    </row>
    <row r="89" spans="2:13" s="1" customFormat="1" ht="57" customHeight="1" x14ac:dyDescent="0.25">
      <c r="B89" s="1" t="s">
        <v>236</v>
      </c>
      <c r="C89" s="4" t="s">
        <v>219</v>
      </c>
      <c r="D89" s="4" t="s">
        <v>111</v>
      </c>
      <c r="E89" s="4" t="s">
        <v>190</v>
      </c>
      <c r="F89" s="75" t="s">
        <v>118</v>
      </c>
      <c r="G89" s="75"/>
      <c r="H89" s="75"/>
      <c r="I89" s="75"/>
      <c r="J89" s="4" t="s">
        <v>19</v>
      </c>
      <c r="K89" s="45">
        <f t="shared" si="11"/>
        <v>100000</v>
      </c>
      <c r="L89" s="48">
        <v>100000</v>
      </c>
      <c r="M89" s="5"/>
    </row>
    <row r="90" spans="2:13" s="1" customFormat="1" ht="57" customHeight="1" x14ac:dyDescent="0.25">
      <c r="B90" s="1" t="s">
        <v>237</v>
      </c>
      <c r="C90" s="4" t="s">
        <v>219</v>
      </c>
      <c r="D90" s="4" t="s">
        <v>111</v>
      </c>
      <c r="E90" s="4" t="s">
        <v>190</v>
      </c>
      <c r="F90" s="75" t="s">
        <v>118</v>
      </c>
      <c r="G90" s="75"/>
      <c r="H90" s="75"/>
      <c r="I90" s="75"/>
      <c r="J90" s="4" t="s">
        <v>19</v>
      </c>
      <c r="K90" s="45">
        <f t="shared" si="11"/>
        <v>60000</v>
      </c>
      <c r="L90" s="5">
        <v>60000</v>
      </c>
      <c r="M90" s="5"/>
    </row>
    <row r="91" spans="2:13" s="1" customFormat="1" ht="57" customHeight="1" x14ac:dyDescent="0.25">
      <c r="B91" s="1" t="s">
        <v>238</v>
      </c>
      <c r="C91" s="4" t="s">
        <v>219</v>
      </c>
      <c r="D91" s="4" t="s">
        <v>111</v>
      </c>
      <c r="E91" s="4" t="s">
        <v>190</v>
      </c>
      <c r="F91" s="75" t="s">
        <v>118</v>
      </c>
      <c r="G91" s="75"/>
      <c r="H91" s="75"/>
      <c r="I91" s="75"/>
      <c r="J91" s="4" t="s">
        <v>19</v>
      </c>
      <c r="K91" s="45">
        <f t="shared" si="11"/>
        <v>30000</v>
      </c>
      <c r="L91" s="5">
        <v>30000</v>
      </c>
      <c r="M91" s="5"/>
    </row>
    <row r="92" spans="2:13" s="1" customFormat="1" ht="57" customHeight="1" x14ac:dyDescent="0.25">
      <c r="B92" s="1" t="s">
        <v>239</v>
      </c>
      <c r="C92" s="4" t="s">
        <v>219</v>
      </c>
      <c r="D92" s="4" t="s">
        <v>111</v>
      </c>
      <c r="E92" s="4" t="s">
        <v>190</v>
      </c>
      <c r="F92" s="75" t="s">
        <v>118</v>
      </c>
      <c r="G92" s="75"/>
      <c r="H92" s="75"/>
      <c r="I92" s="75"/>
      <c r="J92" s="4" t="s">
        <v>19</v>
      </c>
      <c r="K92" s="45">
        <f t="shared" si="11"/>
        <v>40000</v>
      </c>
      <c r="L92" s="5">
        <v>40000</v>
      </c>
      <c r="M92" s="5"/>
    </row>
    <row r="93" spans="2:13" s="1" customFormat="1" ht="57" customHeight="1" x14ac:dyDescent="0.25">
      <c r="B93" s="1" t="s">
        <v>240</v>
      </c>
      <c r="C93" s="4" t="s">
        <v>219</v>
      </c>
      <c r="D93" s="4" t="s">
        <v>111</v>
      </c>
      <c r="E93" s="4" t="s">
        <v>190</v>
      </c>
      <c r="F93" s="75" t="s">
        <v>118</v>
      </c>
      <c r="G93" s="75"/>
      <c r="H93" s="75"/>
      <c r="I93" s="75"/>
      <c r="J93" s="4" t="s">
        <v>19</v>
      </c>
      <c r="K93" s="45">
        <f t="shared" si="11"/>
        <v>30000</v>
      </c>
      <c r="L93" s="5">
        <v>30000</v>
      </c>
      <c r="M93" s="5"/>
    </row>
    <row r="94" spans="2:13" s="1" customFormat="1" ht="57" customHeight="1" x14ac:dyDescent="0.25">
      <c r="B94" s="1" t="s">
        <v>241</v>
      </c>
      <c r="C94" s="4" t="s">
        <v>219</v>
      </c>
      <c r="D94" s="4" t="s">
        <v>111</v>
      </c>
      <c r="E94" s="4" t="s">
        <v>190</v>
      </c>
      <c r="F94" s="75" t="s">
        <v>118</v>
      </c>
      <c r="G94" s="75"/>
      <c r="H94" s="75"/>
      <c r="I94" s="75"/>
      <c r="J94" s="4" t="s">
        <v>19</v>
      </c>
      <c r="K94" s="45">
        <f t="shared" si="11"/>
        <v>30000</v>
      </c>
      <c r="L94" s="5">
        <v>30000</v>
      </c>
      <c r="M94" s="5"/>
    </row>
    <row r="95" spans="2:13" s="1" customFormat="1" ht="57" customHeight="1" x14ac:dyDescent="0.25">
      <c r="B95" s="1" t="s">
        <v>242</v>
      </c>
      <c r="C95" s="4" t="s">
        <v>219</v>
      </c>
      <c r="D95" s="4" t="s">
        <v>111</v>
      </c>
      <c r="E95" s="4" t="s">
        <v>190</v>
      </c>
      <c r="F95" s="75" t="s">
        <v>118</v>
      </c>
      <c r="G95" s="75"/>
      <c r="H95" s="75"/>
      <c r="I95" s="75"/>
      <c r="J95" s="4" t="s">
        <v>19</v>
      </c>
      <c r="K95" s="45">
        <f t="shared" si="11"/>
        <v>25000</v>
      </c>
      <c r="L95" s="5">
        <v>25000</v>
      </c>
      <c r="M95" s="5"/>
    </row>
    <row r="96" spans="2:13" s="1" customFormat="1" ht="57" customHeight="1" x14ac:dyDescent="0.25">
      <c r="B96" s="1" t="s">
        <v>243</v>
      </c>
      <c r="C96" s="4" t="s">
        <v>219</v>
      </c>
      <c r="D96" s="4" t="s">
        <v>111</v>
      </c>
      <c r="E96" s="4" t="s">
        <v>190</v>
      </c>
      <c r="F96" s="75" t="s">
        <v>118</v>
      </c>
      <c r="G96" s="75"/>
      <c r="H96" s="75"/>
      <c r="I96" s="75"/>
      <c r="J96" s="4" t="s">
        <v>19</v>
      </c>
      <c r="K96" s="45">
        <f t="shared" si="11"/>
        <v>40000</v>
      </c>
      <c r="L96" s="5">
        <v>40000</v>
      </c>
      <c r="M96" s="5"/>
    </row>
    <row r="97" spans="2:14" s="1" customFormat="1" ht="57" customHeight="1" x14ac:dyDescent="0.25">
      <c r="B97" s="1" t="s">
        <v>244</v>
      </c>
      <c r="C97" s="15" t="s">
        <v>251</v>
      </c>
      <c r="D97" s="4" t="s">
        <v>111</v>
      </c>
      <c r="E97" s="4" t="s">
        <v>190</v>
      </c>
      <c r="F97" s="79" t="s">
        <v>122</v>
      </c>
      <c r="G97" s="79"/>
      <c r="H97" s="79"/>
      <c r="I97" s="79"/>
      <c r="J97" s="4" t="s">
        <v>19</v>
      </c>
      <c r="K97" s="45">
        <f t="shared" si="11"/>
        <v>150000</v>
      </c>
      <c r="L97" s="5">
        <f>83400+5700+60900</f>
        <v>150000</v>
      </c>
      <c r="M97" s="5"/>
    </row>
    <row r="98" spans="2:14" s="1" customFormat="1" ht="74.25" customHeight="1" x14ac:dyDescent="0.25">
      <c r="B98" s="1" t="s">
        <v>245</v>
      </c>
      <c r="C98" s="15" t="s">
        <v>251</v>
      </c>
      <c r="D98" s="4" t="s">
        <v>111</v>
      </c>
      <c r="E98" s="4" t="s">
        <v>190</v>
      </c>
      <c r="F98" s="79" t="s">
        <v>252</v>
      </c>
      <c r="G98" s="79"/>
      <c r="H98" s="79"/>
      <c r="I98" s="79"/>
      <c r="J98" s="4" t="s">
        <v>19</v>
      </c>
      <c r="K98" s="45">
        <f t="shared" si="11"/>
        <v>150000</v>
      </c>
      <c r="L98" s="5">
        <f>120000+30000</f>
        <v>150000</v>
      </c>
      <c r="M98" s="5"/>
      <c r="N98" s="1" t="s">
        <v>257</v>
      </c>
    </row>
    <row r="99" spans="2:14" s="1" customFormat="1" ht="111.75" customHeight="1" x14ac:dyDescent="0.25">
      <c r="B99" s="1" t="s">
        <v>246</v>
      </c>
      <c r="C99" s="15" t="s">
        <v>251</v>
      </c>
      <c r="D99" s="4" t="s">
        <v>111</v>
      </c>
      <c r="E99" s="4" t="s">
        <v>190</v>
      </c>
      <c r="F99" s="79" t="s">
        <v>120</v>
      </c>
      <c r="G99" s="79"/>
      <c r="H99" s="79"/>
      <c r="I99" s="79"/>
      <c r="J99" s="4" t="s">
        <v>19</v>
      </c>
      <c r="K99" s="45">
        <f t="shared" si="11"/>
        <v>250000</v>
      </c>
      <c r="L99" s="5">
        <f>64640+30660+41700+113000</f>
        <v>250000</v>
      </c>
      <c r="M99" s="5"/>
      <c r="N99" s="1" t="s">
        <v>253</v>
      </c>
    </row>
    <row r="100" spans="2:14" s="1" customFormat="1" ht="68.25" customHeight="1" x14ac:dyDescent="0.25">
      <c r="B100" s="1" t="s">
        <v>247</v>
      </c>
      <c r="C100" s="15" t="s">
        <v>251</v>
      </c>
      <c r="D100" s="4" t="s">
        <v>111</v>
      </c>
      <c r="E100" s="4" t="s">
        <v>190</v>
      </c>
      <c r="F100" s="79" t="s">
        <v>121</v>
      </c>
      <c r="G100" s="79"/>
      <c r="H100" s="79"/>
      <c r="I100" s="79"/>
      <c r="J100" s="4" t="s">
        <v>19</v>
      </c>
      <c r="K100" s="45">
        <f t="shared" si="11"/>
        <v>200000</v>
      </c>
      <c r="L100" s="5">
        <f>35857+34143+130000</f>
        <v>200000</v>
      </c>
      <c r="M100" s="5"/>
      <c r="N100" s="1" t="s">
        <v>254</v>
      </c>
    </row>
    <row r="101" spans="2:14" s="1" customFormat="1" ht="57" customHeight="1" x14ac:dyDescent="0.25">
      <c r="B101" s="1" t="s">
        <v>248</v>
      </c>
      <c r="C101" s="15" t="s">
        <v>251</v>
      </c>
      <c r="D101" s="4" t="s">
        <v>111</v>
      </c>
      <c r="E101" s="4" t="s">
        <v>190</v>
      </c>
      <c r="F101" s="79" t="s">
        <v>255</v>
      </c>
      <c r="G101" s="79"/>
      <c r="H101" s="79"/>
      <c r="I101" s="79"/>
      <c r="J101" s="4" t="s">
        <v>19</v>
      </c>
      <c r="K101" s="45">
        <f t="shared" si="11"/>
        <v>100000</v>
      </c>
      <c r="L101" s="5"/>
      <c r="M101" s="5">
        <v>100000</v>
      </c>
    </row>
    <row r="102" spans="2:14" s="1" customFormat="1" ht="76.5" customHeight="1" x14ac:dyDescent="0.25">
      <c r="B102" s="1" t="s">
        <v>249</v>
      </c>
      <c r="C102" s="15" t="s">
        <v>251</v>
      </c>
      <c r="D102" s="4" t="s">
        <v>111</v>
      </c>
      <c r="E102" s="4" t="s">
        <v>190</v>
      </c>
      <c r="F102" s="79" t="s">
        <v>122</v>
      </c>
      <c r="G102" s="79"/>
      <c r="H102" s="79"/>
      <c r="I102" s="79"/>
      <c r="J102" s="4" t="s">
        <v>19</v>
      </c>
      <c r="K102" s="45">
        <f t="shared" si="11"/>
        <v>210000</v>
      </c>
      <c r="L102" s="5">
        <f>100000+80000+30000</f>
        <v>210000</v>
      </c>
      <c r="M102" s="5"/>
      <c r="N102" s="1" t="s">
        <v>256</v>
      </c>
    </row>
    <row r="103" spans="2:14" s="1" customFormat="1" ht="76.5" customHeight="1" x14ac:dyDescent="0.25">
      <c r="B103" s="1" t="s">
        <v>250</v>
      </c>
      <c r="C103" s="15" t="s">
        <v>251</v>
      </c>
      <c r="D103" s="4" t="s">
        <v>111</v>
      </c>
      <c r="E103" s="4" t="s">
        <v>190</v>
      </c>
      <c r="F103" s="79" t="s">
        <v>121</v>
      </c>
      <c r="G103" s="79"/>
      <c r="H103" s="79"/>
      <c r="I103" s="79"/>
      <c r="J103" s="4" t="s">
        <v>19</v>
      </c>
      <c r="K103" s="45">
        <f t="shared" si="11"/>
        <v>110000</v>
      </c>
      <c r="L103" s="5">
        <f>60000+35000+15000</f>
        <v>110000</v>
      </c>
      <c r="M103" s="5"/>
      <c r="N103" s="1" t="s">
        <v>256</v>
      </c>
    </row>
    <row r="104" spans="2:14" s="1" customFormat="1" ht="57" customHeight="1" x14ac:dyDescent="0.25">
      <c r="B104" s="1" t="s">
        <v>258</v>
      </c>
      <c r="C104" s="4" t="s">
        <v>259</v>
      </c>
      <c r="D104" s="4" t="s">
        <v>111</v>
      </c>
      <c r="E104" s="4" t="s">
        <v>190</v>
      </c>
      <c r="F104" s="79" t="s">
        <v>260</v>
      </c>
      <c r="G104" s="79"/>
      <c r="H104" s="79"/>
      <c r="I104" s="79"/>
      <c r="J104" s="4" t="s">
        <v>19</v>
      </c>
      <c r="K104" s="45">
        <f t="shared" si="11"/>
        <v>150000</v>
      </c>
      <c r="L104" s="13">
        <v>150000</v>
      </c>
      <c r="M104" s="5"/>
      <c r="N104" s="1" t="s">
        <v>261</v>
      </c>
    </row>
    <row r="105" spans="2:14" s="1" customFormat="1" ht="65.099999999999994" customHeight="1" x14ac:dyDescent="0.25">
      <c r="B105" s="1" t="s">
        <v>262</v>
      </c>
      <c r="C105" s="4" t="s">
        <v>269</v>
      </c>
      <c r="D105" s="4" t="s">
        <v>111</v>
      </c>
      <c r="E105" s="4" t="s">
        <v>190</v>
      </c>
      <c r="F105" s="79" t="s">
        <v>122</v>
      </c>
      <c r="G105" s="79"/>
      <c r="H105" s="79"/>
      <c r="I105" s="79"/>
      <c r="J105" s="4" t="s">
        <v>19</v>
      </c>
      <c r="K105" s="45">
        <f t="shared" si="11"/>
        <v>433357</v>
      </c>
      <c r="L105" s="46">
        <v>433357</v>
      </c>
      <c r="M105" s="5"/>
      <c r="N105" s="1" t="s">
        <v>268</v>
      </c>
    </row>
    <row r="106" spans="2:14" s="1" customFormat="1" ht="65.099999999999994" customHeight="1" x14ac:dyDescent="0.25">
      <c r="B106" s="1" t="s">
        <v>263</v>
      </c>
      <c r="C106" s="4" t="s">
        <v>269</v>
      </c>
      <c r="D106" s="4" t="s">
        <v>111</v>
      </c>
      <c r="E106" s="4" t="s">
        <v>190</v>
      </c>
      <c r="F106" s="79" t="s">
        <v>122</v>
      </c>
      <c r="G106" s="79"/>
      <c r="H106" s="79"/>
      <c r="I106" s="79"/>
      <c r="J106" s="4" t="s">
        <v>19</v>
      </c>
      <c r="K106" s="45">
        <f t="shared" si="11"/>
        <v>186400</v>
      </c>
      <c r="L106" s="46">
        <v>186400</v>
      </c>
      <c r="M106" s="5"/>
    </row>
    <row r="107" spans="2:14" s="1" customFormat="1" ht="65.099999999999994" customHeight="1" x14ac:dyDescent="0.25">
      <c r="B107" s="1" t="s">
        <v>264</v>
      </c>
      <c r="C107" s="4" t="s">
        <v>269</v>
      </c>
      <c r="D107" s="4" t="s">
        <v>111</v>
      </c>
      <c r="E107" s="4" t="s">
        <v>110</v>
      </c>
      <c r="F107" s="24" t="s">
        <v>120</v>
      </c>
      <c r="G107" s="24" t="s">
        <v>121</v>
      </c>
      <c r="H107" s="24" t="s">
        <v>121</v>
      </c>
      <c r="I107" s="24" t="s">
        <v>121</v>
      </c>
      <c r="J107" s="4" t="s">
        <v>19</v>
      </c>
      <c r="K107" s="45">
        <f t="shared" si="11"/>
        <v>3000000</v>
      </c>
      <c r="L107" s="46">
        <v>3000000</v>
      </c>
      <c r="M107" s="5"/>
    </row>
    <row r="108" spans="2:14" s="1" customFormat="1" ht="65.099999999999994" customHeight="1" x14ac:dyDescent="0.25">
      <c r="B108" s="1" t="s">
        <v>265</v>
      </c>
      <c r="C108" s="4" t="s">
        <v>269</v>
      </c>
      <c r="D108" s="4" t="s">
        <v>111</v>
      </c>
      <c r="E108" s="4" t="s">
        <v>110</v>
      </c>
      <c r="F108" s="24" t="s">
        <v>120</v>
      </c>
      <c r="G108" s="24" t="s">
        <v>121</v>
      </c>
      <c r="H108" s="24" t="s">
        <v>121</v>
      </c>
      <c r="I108" s="24" t="s">
        <v>121</v>
      </c>
      <c r="J108" s="4" t="s">
        <v>19</v>
      </c>
      <c r="K108" s="45">
        <f t="shared" si="11"/>
        <v>5000000</v>
      </c>
      <c r="L108" s="46">
        <v>5000000</v>
      </c>
      <c r="M108" s="5"/>
    </row>
    <row r="109" spans="2:14" s="1" customFormat="1" ht="65.099999999999994" customHeight="1" x14ac:dyDescent="0.25">
      <c r="B109" s="1" t="s">
        <v>266</v>
      </c>
      <c r="C109" s="4" t="s">
        <v>269</v>
      </c>
      <c r="D109" s="4" t="s">
        <v>111</v>
      </c>
      <c r="E109" s="4" t="s">
        <v>110</v>
      </c>
      <c r="F109" s="24" t="s">
        <v>120</v>
      </c>
      <c r="G109" s="24" t="s">
        <v>121</v>
      </c>
      <c r="H109" s="24" t="s">
        <v>121</v>
      </c>
      <c r="I109" s="24" t="s">
        <v>121</v>
      </c>
      <c r="J109" s="4" t="s">
        <v>19</v>
      </c>
      <c r="K109" s="45">
        <f t="shared" si="11"/>
        <v>700000</v>
      </c>
      <c r="L109" s="46">
        <v>700000</v>
      </c>
      <c r="M109" s="5"/>
    </row>
    <row r="110" spans="2:14" s="1" customFormat="1" ht="65.099999999999994" customHeight="1" x14ac:dyDescent="0.25">
      <c r="B110" s="1" t="s">
        <v>267</v>
      </c>
      <c r="C110" s="4" t="s">
        <v>269</v>
      </c>
      <c r="D110" s="4" t="s">
        <v>111</v>
      </c>
      <c r="E110" s="4" t="s">
        <v>110</v>
      </c>
      <c r="F110" s="24" t="s">
        <v>120</v>
      </c>
      <c r="G110" s="24" t="s">
        <v>121</v>
      </c>
      <c r="H110" s="24" t="s">
        <v>121</v>
      </c>
      <c r="I110" s="24" t="s">
        <v>121</v>
      </c>
      <c r="J110" s="4" t="s">
        <v>19</v>
      </c>
      <c r="K110" s="45">
        <f t="shared" si="11"/>
        <v>600000</v>
      </c>
      <c r="L110" s="46">
        <v>600000</v>
      </c>
      <c r="M110" s="5"/>
    </row>
    <row r="111" spans="2:14" s="1" customFormat="1" ht="65.099999999999994" customHeight="1" x14ac:dyDescent="0.25">
      <c r="B111" s="1" t="s">
        <v>270</v>
      </c>
      <c r="C111" s="4" t="s">
        <v>269</v>
      </c>
      <c r="D111" s="4" t="s">
        <v>111</v>
      </c>
      <c r="E111" s="4" t="s">
        <v>110</v>
      </c>
      <c r="F111" s="24" t="s">
        <v>122</v>
      </c>
      <c r="G111" s="24" t="s">
        <v>122</v>
      </c>
      <c r="H111" s="24" t="s">
        <v>123</v>
      </c>
      <c r="I111" s="24" t="s">
        <v>123</v>
      </c>
      <c r="J111" s="4" t="s">
        <v>19</v>
      </c>
      <c r="K111" s="45">
        <f t="shared" si="11"/>
        <v>500000</v>
      </c>
      <c r="L111" s="13"/>
      <c r="M111" s="5">
        <v>500000</v>
      </c>
    </row>
    <row r="112" spans="2:14" s="1" customFormat="1" ht="57.95" customHeight="1" x14ac:dyDescent="0.25">
      <c r="B112" s="1" t="s">
        <v>271</v>
      </c>
      <c r="C112" s="4"/>
      <c r="D112" s="4" t="s">
        <v>111</v>
      </c>
      <c r="E112" s="4"/>
      <c r="F112" s="79"/>
      <c r="G112" s="79"/>
      <c r="H112" s="79"/>
      <c r="I112" s="79"/>
      <c r="J112" s="4" t="s">
        <v>19</v>
      </c>
      <c r="K112" s="45">
        <f t="shared" si="11"/>
        <v>0</v>
      </c>
      <c r="L112" s="13"/>
      <c r="M112" s="5"/>
    </row>
    <row r="113" spans="2:13" s="1" customFormat="1" ht="57.95" customHeight="1" x14ac:dyDescent="0.25">
      <c r="B113" s="9" t="s">
        <v>272</v>
      </c>
      <c r="C113" s="15" t="s">
        <v>274</v>
      </c>
      <c r="D113" s="4" t="s">
        <v>111</v>
      </c>
      <c r="E113" s="4" t="s">
        <v>110</v>
      </c>
      <c r="F113" s="24" t="s">
        <v>120</v>
      </c>
      <c r="G113" s="24" t="s">
        <v>121</v>
      </c>
      <c r="H113" s="24" t="s">
        <v>121</v>
      </c>
      <c r="I113" s="24" t="s">
        <v>121</v>
      </c>
      <c r="J113" s="4" t="s">
        <v>19</v>
      </c>
      <c r="K113" s="45">
        <f t="shared" si="11"/>
        <v>494000</v>
      </c>
      <c r="L113" s="5">
        <v>494000</v>
      </c>
      <c r="M113" s="5"/>
    </row>
    <row r="114" spans="2:13" s="1" customFormat="1" ht="57.95" customHeight="1" x14ac:dyDescent="0.25">
      <c r="B114" s="9" t="s">
        <v>273</v>
      </c>
      <c r="C114" s="15" t="s">
        <v>251</v>
      </c>
      <c r="D114" s="4" t="s">
        <v>111</v>
      </c>
      <c r="E114" s="4" t="s">
        <v>110</v>
      </c>
      <c r="F114" s="24" t="s">
        <v>120</v>
      </c>
      <c r="G114" s="24" t="s">
        <v>121</v>
      </c>
      <c r="H114" s="24" t="s">
        <v>121</v>
      </c>
      <c r="I114" s="24" t="s">
        <v>121</v>
      </c>
      <c r="J114" s="4" t="s">
        <v>19</v>
      </c>
      <c r="K114" s="45">
        <f t="shared" si="11"/>
        <v>4550000</v>
      </c>
      <c r="L114" s="13">
        <v>4550000</v>
      </c>
      <c r="M114" s="5"/>
    </row>
    <row r="115" spans="2:13" s="1" customFormat="1" ht="57.95" customHeight="1" x14ac:dyDescent="0.25">
      <c r="B115" s="9" t="s">
        <v>275</v>
      </c>
      <c r="C115" s="15" t="s">
        <v>219</v>
      </c>
      <c r="D115" s="4" t="s">
        <v>111</v>
      </c>
      <c r="E115" s="4" t="s">
        <v>110</v>
      </c>
      <c r="F115" s="24" t="s">
        <v>120</v>
      </c>
      <c r="G115" s="24" t="s">
        <v>121</v>
      </c>
      <c r="H115" s="24" t="s">
        <v>121</v>
      </c>
      <c r="I115" s="24" t="s">
        <v>121</v>
      </c>
      <c r="J115" s="4" t="s">
        <v>19</v>
      </c>
      <c r="K115" s="45">
        <f t="shared" si="11"/>
        <v>599300</v>
      </c>
      <c r="L115" s="5">
        <v>599300</v>
      </c>
      <c r="M115" s="5"/>
    </row>
    <row r="116" spans="2:13" s="1" customFormat="1" ht="57.95" customHeight="1" x14ac:dyDescent="0.25">
      <c r="B116" s="1" t="s">
        <v>276</v>
      </c>
      <c r="C116" s="15" t="s">
        <v>219</v>
      </c>
      <c r="D116" s="4" t="s">
        <v>111</v>
      </c>
      <c r="E116" s="4" t="s">
        <v>110</v>
      </c>
      <c r="F116" s="24" t="s">
        <v>120</v>
      </c>
      <c r="G116" s="24" t="s">
        <v>121</v>
      </c>
      <c r="H116" s="24" t="s">
        <v>121</v>
      </c>
      <c r="I116" s="24" t="s">
        <v>121</v>
      </c>
      <c r="J116" s="4" t="s">
        <v>19</v>
      </c>
      <c r="K116" s="45">
        <f t="shared" si="11"/>
        <v>50000</v>
      </c>
      <c r="L116" s="5">
        <v>50000</v>
      </c>
      <c r="M116" s="5"/>
    </row>
    <row r="117" spans="2:13" s="1" customFormat="1" ht="57.95" customHeight="1" x14ac:dyDescent="0.25">
      <c r="B117" s="1" t="s">
        <v>277</v>
      </c>
      <c r="C117" s="15" t="s">
        <v>219</v>
      </c>
      <c r="D117" s="4" t="s">
        <v>111</v>
      </c>
      <c r="E117" s="4" t="s">
        <v>110</v>
      </c>
      <c r="F117" s="24" t="s">
        <v>120</v>
      </c>
      <c r="G117" s="24" t="s">
        <v>121</v>
      </c>
      <c r="H117" s="24" t="s">
        <v>121</v>
      </c>
      <c r="I117" s="24" t="s">
        <v>121</v>
      </c>
      <c r="J117" s="4" t="s">
        <v>19</v>
      </c>
      <c r="K117" s="45">
        <f t="shared" si="11"/>
        <v>40000</v>
      </c>
      <c r="L117" s="5"/>
      <c r="M117" s="5">
        <v>40000</v>
      </c>
    </row>
    <row r="118" spans="2:13" s="1" customFormat="1" ht="57.95" customHeight="1" x14ac:dyDescent="0.25">
      <c r="B118" s="1" t="s">
        <v>278</v>
      </c>
      <c r="C118" s="15" t="s">
        <v>219</v>
      </c>
      <c r="D118" s="4" t="s">
        <v>111</v>
      </c>
      <c r="E118" s="4" t="s">
        <v>110</v>
      </c>
      <c r="F118" s="24" t="s">
        <v>120</v>
      </c>
      <c r="G118" s="24" t="s">
        <v>121</v>
      </c>
      <c r="H118" s="24" t="s">
        <v>121</v>
      </c>
      <c r="I118" s="24" t="s">
        <v>121</v>
      </c>
      <c r="J118" s="4" t="s">
        <v>19</v>
      </c>
      <c r="K118" s="45">
        <f t="shared" si="11"/>
        <v>35200</v>
      </c>
      <c r="L118" s="5">
        <v>35200</v>
      </c>
      <c r="M118" s="5"/>
    </row>
    <row r="119" spans="2:13" s="1" customFormat="1" ht="57.95" customHeight="1" x14ac:dyDescent="0.25">
      <c r="B119" s="1" t="s">
        <v>279</v>
      </c>
      <c r="C119" s="15" t="s">
        <v>219</v>
      </c>
      <c r="D119" s="4" t="s">
        <v>111</v>
      </c>
      <c r="E119" s="4" t="s">
        <v>110</v>
      </c>
      <c r="F119" s="24" t="s">
        <v>120</v>
      </c>
      <c r="G119" s="24" t="s">
        <v>121</v>
      </c>
      <c r="H119" s="24" t="s">
        <v>121</v>
      </c>
      <c r="I119" s="24" t="s">
        <v>121</v>
      </c>
      <c r="J119" s="4" t="s">
        <v>19</v>
      </c>
      <c r="K119" s="45">
        <f t="shared" si="11"/>
        <v>1000000</v>
      </c>
      <c r="L119" s="5">
        <v>1000000</v>
      </c>
      <c r="M119" s="5"/>
    </row>
    <row r="120" spans="2:13" s="6" customFormat="1" ht="57.95" customHeight="1" x14ac:dyDescent="0.25">
      <c r="B120" s="1" t="s">
        <v>280</v>
      </c>
      <c r="C120" s="15" t="s">
        <v>274</v>
      </c>
      <c r="D120" s="4" t="s">
        <v>111</v>
      </c>
      <c r="E120" s="4" t="s">
        <v>110</v>
      </c>
      <c r="F120" s="24" t="s">
        <v>120</v>
      </c>
      <c r="G120" s="24" t="s">
        <v>121</v>
      </c>
      <c r="H120" s="24" t="s">
        <v>121</v>
      </c>
      <c r="I120" s="24" t="s">
        <v>121</v>
      </c>
      <c r="J120" s="4" t="s">
        <v>19</v>
      </c>
      <c r="K120" s="45">
        <f t="shared" si="11"/>
        <v>430000</v>
      </c>
      <c r="L120" s="5">
        <v>430000</v>
      </c>
      <c r="M120" s="7"/>
    </row>
    <row r="121" spans="2:13" s="6" customFormat="1" ht="57.95" customHeight="1" x14ac:dyDescent="0.25">
      <c r="B121" s="1" t="s">
        <v>281</v>
      </c>
      <c r="C121" s="15" t="s">
        <v>219</v>
      </c>
      <c r="D121" s="4" t="s">
        <v>111</v>
      </c>
      <c r="E121" s="4" t="s">
        <v>110</v>
      </c>
      <c r="F121" s="24" t="s">
        <v>120</v>
      </c>
      <c r="G121" s="24" t="s">
        <v>121</v>
      </c>
      <c r="H121" s="24" t="s">
        <v>121</v>
      </c>
      <c r="I121" s="24" t="s">
        <v>121</v>
      </c>
      <c r="J121" s="4" t="s">
        <v>19</v>
      </c>
      <c r="K121" s="45">
        <f t="shared" si="11"/>
        <v>500000</v>
      </c>
      <c r="L121" s="5"/>
      <c r="M121" s="7">
        <v>500000</v>
      </c>
    </row>
    <row r="122" spans="2:13" s="1" customFormat="1" ht="57.95" customHeight="1" x14ac:dyDescent="0.25">
      <c r="B122" s="1" t="s">
        <v>282</v>
      </c>
      <c r="C122" s="15" t="s">
        <v>219</v>
      </c>
      <c r="D122" s="4" t="s">
        <v>111</v>
      </c>
      <c r="E122" s="4" t="s">
        <v>110</v>
      </c>
      <c r="F122" s="24" t="s">
        <v>120</v>
      </c>
      <c r="G122" s="24" t="s">
        <v>121</v>
      </c>
      <c r="H122" s="24" t="s">
        <v>121</v>
      </c>
      <c r="I122" s="24" t="s">
        <v>121</v>
      </c>
      <c r="J122" s="4" t="s">
        <v>19</v>
      </c>
      <c r="K122" s="45">
        <f t="shared" si="11"/>
        <v>400000</v>
      </c>
      <c r="L122" s="5"/>
      <c r="M122" s="5">
        <v>400000</v>
      </c>
    </row>
    <row r="123" spans="2:13" s="1" customFormat="1" ht="57.95" customHeight="1" x14ac:dyDescent="0.25">
      <c r="B123" s="1" t="s">
        <v>283</v>
      </c>
      <c r="C123" s="15" t="s">
        <v>219</v>
      </c>
      <c r="D123" s="4" t="s">
        <v>111</v>
      </c>
      <c r="E123" s="4" t="s">
        <v>110</v>
      </c>
      <c r="F123" s="24" t="s">
        <v>120</v>
      </c>
      <c r="G123" s="24" t="s">
        <v>121</v>
      </c>
      <c r="H123" s="24" t="s">
        <v>121</v>
      </c>
      <c r="I123" s="24" t="s">
        <v>121</v>
      </c>
      <c r="J123" s="4" t="s">
        <v>19</v>
      </c>
      <c r="K123" s="45">
        <f t="shared" si="11"/>
        <v>130000</v>
      </c>
      <c r="L123" s="5"/>
      <c r="M123" s="5">
        <v>130000</v>
      </c>
    </row>
    <row r="124" spans="2:13" s="1" customFormat="1" ht="57.95" customHeight="1" x14ac:dyDescent="0.25">
      <c r="B124" s="1" t="s">
        <v>284</v>
      </c>
      <c r="C124" s="15" t="s">
        <v>219</v>
      </c>
      <c r="D124" s="4" t="s">
        <v>111</v>
      </c>
      <c r="E124" s="4" t="s">
        <v>110</v>
      </c>
      <c r="F124" s="24" t="s">
        <v>120</v>
      </c>
      <c r="G124" s="24" t="s">
        <v>121</v>
      </c>
      <c r="H124" s="24" t="s">
        <v>121</v>
      </c>
      <c r="I124" s="24" t="s">
        <v>121</v>
      </c>
      <c r="J124" s="4" t="s">
        <v>19</v>
      </c>
      <c r="K124" s="45">
        <f t="shared" si="11"/>
        <v>1440000</v>
      </c>
      <c r="L124" s="5"/>
      <c r="M124" s="5">
        <v>1440000</v>
      </c>
    </row>
    <row r="125" spans="2:13" s="1" customFormat="1" ht="57.95" customHeight="1" x14ac:dyDescent="0.25">
      <c r="B125" s="1" t="s">
        <v>285</v>
      </c>
      <c r="C125" s="15" t="s">
        <v>219</v>
      </c>
      <c r="D125" s="4" t="s">
        <v>111</v>
      </c>
      <c r="E125" s="4" t="s">
        <v>110</v>
      </c>
      <c r="F125" s="24" t="s">
        <v>120</v>
      </c>
      <c r="G125" s="24" t="s">
        <v>121</v>
      </c>
      <c r="H125" s="24" t="s">
        <v>121</v>
      </c>
      <c r="I125" s="24" t="s">
        <v>121</v>
      </c>
      <c r="J125" s="4" t="s">
        <v>19</v>
      </c>
      <c r="K125" s="45">
        <f t="shared" si="11"/>
        <v>1440000</v>
      </c>
      <c r="L125" s="5"/>
      <c r="M125" s="5">
        <v>1440000</v>
      </c>
    </row>
    <row r="126" spans="2:13" s="1" customFormat="1" ht="57" customHeight="1" x14ac:dyDescent="0.25">
      <c r="B126" s="18" t="s">
        <v>25</v>
      </c>
      <c r="C126" s="15" t="s">
        <v>219</v>
      </c>
      <c r="D126" s="4" t="s">
        <v>111</v>
      </c>
      <c r="E126" s="4" t="s">
        <v>110</v>
      </c>
      <c r="F126" s="24" t="s">
        <v>120</v>
      </c>
      <c r="G126" s="24" t="s">
        <v>121</v>
      </c>
      <c r="H126" s="24" t="s">
        <v>121</v>
      </c>
      <c r="I126" s="24" t="s">
        <v>121</v>
      </c>
      <c r="J126" s="4" t="s">
        <v>19</v>
      </c>
      <c r="K126" s="45">
        <f t="shared" si="11"/>
        <v>0</v>
      </c>
      <c r="L126" s="46"/>
      <c r="M126" s="5"/>
    </row>
    <row r="127" spans="2:13" s="1" customFormat="1" ht="57" customHeight="1" x14ac:dyDescent="0.25">
      <c r="B127" s="18" t="s">
        <v>286</v>
      </c>
      <c r="C127" s="15" t="s">
        <v>219</v>
      </c>
      <c r="D127" s="4" t="s">
        <v>111</v>
      </c>
      <c r="E127" s="4" t="s">
        <v>110</v>
      </c>
      <c r="F127" s="24" t="s">
        <v>120</v>
      </c>
      <c r="G127" s="24" t="s">
        <v>121</v>
      </c>
      <c r="H127" s="24" t="s">
        <v>121</v>
      </c>
      <c r="I127" s="24" t="s">
        <v>121</v>
      </c>
      <c r="J127" s="4" t="s">
        <v>19</v>
      </c>
      <c r="K127" s="45">
        <f t="shared" si="11"/>
        <v>0</v>
      </c>
      <c r="L127" s="46"/>
      <c r="M127" s="5"/>
    </row>
    <row r="128" spans="2:13" s="1" customFormat="1" ht="57" customHeight="1" x14ac:dyDescent="0.25">
      <c r="B128" s="61" t="s">
        <v>287</v>
      </c>
      <c r="C128" s="15" t="s">
        <v>219</v>
      </c>
      <c r="D128" s="4" t="s">
        <v>111</v>
      </c>
      <c r="E128" s="4" t="s">
        <v>110</v>
      </c>
      <c r="F128" s="24" t="s">
        <v>120</v>
      </c>
      <c r="G128" s="24" t="s">
        <v>121</v>
      </c>
      <c r="H128" s="24" t="s">
        <v>121</v>
      </c>
      <c r="I128" s="24" t="s">
        <v>121</v>
      </c>
      <c r="J128" s="4" t="s">
        <v>19</v>
      </c>
      <c r="K128" s="45">
        <f t="shared" si="11"/>
        <v>0</v>
      </c>
      <c r="L128" s="46"/>
      <c r="M128" s="5"/>
    </row>
    <row r="129" spans="2:13" s="1" customFormat="1" ht="57" customHeight="1" x14ac:dyDescent="0.25">
      <c r="B129" s="1" t="s">
        <v>288</v>
      </c>
      <c r="C129" s="15" t="s">
        <v>219</v>
      </c>
      <c r="D129" s="4" t="s">
        <v>111</v>
      </c>
      <c r="E129" s="4" t="s">
        <v>110</v>
      </c>
      <c r="F129" s="24" t="s">
        <v>120</v>
      </c>
      <c r="G129" s="24" t="s">
        <v>121</v>
      </c>
      <c r="H129" s="24" t="s">
        <v>121</v>
      </c>
      <c r="I129" s="24" t="s">
        <v>121</v>
      </c>
      <c r="J129" s="4" t="s">
        <v>19</v>
      </c>
      <c r="K129" s="45">
        <f t="shared" si="11"/>
        <v>40000</v>
      </c>
      <c r="L129" s="46">
        <v>40000</v>
      </c>
      <c r="M129" s="5"/>
    </row>
    <row r="130" spans="2:13" s="1" customFormat="1" ht="57" customHeight="1" x14ac:dyDescent="0.25">
      <c r="B130" s="1" t="s">
        <v>289</v>
      </c>
      <c r="C130" s="15" t="s">
        <v>219</v>
      </c>
      <c r="D130" s="4" t="s">
        <v>111</v>
      </c>
      <c r="E130" s="4" t="s">
        <v>110</v>
      </c>
      <c r="F130" s="24" t="s">
        <v>120</v>
      </c>
      <c r="G130" s="24" t="s">
        <v>121</v>
      </c>
      <c r="H130" s="24" t="s">
        <v>121</v>
      </c>
      <c r="I130" s="24" t="s">
        <v>121</v>
      </c>
      <c r="J130" s="4" t="s">
        <v>19</v>
      </c>
      <c r="K130" s="45">
        <f t="shared" si="11"/>
        <v>10000</v>
      </c>
      <c r="L130" s="46">
        <v>10000</v>
      </c>
      <c r="M130" s="5"/>
    </row>
    <row r="131" spans="2:13" s="1" customFormat="1" ht="57" customHeight="1" x14ac:dyDescent="0.25">
      <c r="B131" s="1" t="s">
        <v>290</v>
      </c>
      <c r="C131" s="15" t="s">
        <v>219</v>
      </c>
      <c r="D131" s="4" t="s">
        <v>111</v>
      </c>
      <c r="E131" s="4" t="s">
        <v>110</v>
      </c>
      <c r="F131" s="24" t="s">
        <v>120</v>
      </c>
      <c r="G131" s="24" t="s">
        <v>121</v>
      </c>
      <c r="H131" s="24" t="s">
        <v>121</v>
      </c>
      <c r="I131" s="24" t="s">
        <v>121</v>
      </c>
      <c r="J131" s="4" t="s">
        <v>19</v>
      </c>
      <c r="K131" s="45">
        <f t="shared" si="11"/>
        <v>79303.5</v>
      </c>
      <c r="L131" s="46">
        <v>79303.5</v>
      </c>
      <c r="M131" s="5"/>
    </row>
    <row r="132" spans="2:13" s="1" customFormat="1" ht="36.950000000000003" customHeight="1" x14ac:dyDescent="0.25">
      <c r="B132" s="1" t="s">
        <v>291</v>
      </c>
      <c r="C132" s="3"/>
      <c r="E132" s="4"/>
      <c r="F132" s="75"/>
      <c r="G132" s="75"/>
      <c r="H132" s="75"/>
      <c r="I132" s="75"/>
      <c r="J132" s="4" t="s">
        <v>19</v>
      </c>
      <c r="K132" s="45">
        <f t="shared" si="11"/>
        <v>43720</v>
      </c>
      <c r="L132" s="46">
        <v>43720</v>
      </c>
      <c r="M132" s="5"/>
    </row>
    <row r="133" spans="2:13" s="1" customFormat="1" ht="36.950000000000003" customHeight="1" x14ac:dyDescent="0.25">
      <c r="B133" s="70" t="s">
        <v>292</v>
      </c>
      <c r="C133" s="70"/>
      <c r="E133" s="4"/>
      <c r="F133" s="75"/>
      <c r="G133" s="75"/>
      <c r="H133" s="75"/>
      <c r="I133" s="75"/>
      <c r="J133" s="4" t="s">
        <v>19</v>
      </c>
      <c r="K133" s="45">
        <f t="shared" si="11"/>
        <v>0</v>
      </c>
      <c r="L133" s="46"/>
      <c r="M133" s="5"/>
    </row>
    <row r="134" spans="2:13" s="1" customFormat="1" ht="36.950000000000003" customHeight="1" x14ac:dyDescent="0.25">
      <c r="B134" s="70" t="s">
        <v>293</v>
      </c>
      <c r="C134" s="70"/>
      <c r="E134" s="4"/>
      <c r="F134" s="75"/>
      <c r="G134" s="75"/>
      <c r="H134" s="75"/>
      <c r="I134" s="75"/>
      <c r="J134" s="4" t="s">
        <v>19</v>
      </c>
      <c r="K134" s="45">
        <f t="shared" si="11"/>
        <v>4680</v>
      </c>
      <c r="L134" s="46">
        <v>4680</v>
      </c>
      <c r="M134" s="5"/>
    </row>
    <row r="135" spans="2:13" s="1" customFormat="1" ht="36.950000000000003" customHeight="1" x14ac:dyDescent="0.25">
      <c r="B135" s="70" t="s">
        <v>294</v>
      </c>
      <c r="C135" s="70"/>
      <c r="E135" s="4"/>
      <c r="F135" s="75"/>
      <c r="G135" s="75"/>
      <c r="H135" s="75"/>
      <c r="I135" s="75"/>
      <c r="J135" s="4" t="s">
        <v>19</v>
      </c>
      <c r="K135" s="45">
        <f t="shared" si="11"/>
        <v>4546.5</v>
      </c>
      <c r="L135" s="46">
        <v>4546.5</v>
      </c>
      <c r="M135" s="5"/>
    </row>
    <row r="136" spans="2:13" s="1" customFormat="1" ht="36.950000000000003" customHeight="1" x14ac:dyDescent="0.25">
      <c r="B136" s="70" t="s">
        <v>295</v>
      </c>
      <c r="C136" s="70"/>
      <c r="E136" s="4"/>
      <c r="F136" s="75"/>
      <c r="G136" s="75"/>
      <c r="H136" s="75"/>
      <c r="I136" s="75"/>
      <c r="J136" s="4" t="s">
        <v>19</v>
      </c>
      <c r="K136" s="45">
        <f t="shared" si="11"/>
        <v>0</v>
      </c>
      <c r="L136" s="46"/>
      <c r="M136" s="5"/>
    </row>
    <row r="137" spans="2:13" s="1" customFormat="1" ht="36.950000000000003" customHeight="1" x14ac:dyDescent="0.25">
      <c r="B137" s="70" t="s">
        <v>296</v>
      </c>
      <c r="C137" s="70"/>
      <c r="E137" s="4"/>
      <c r="F137" s="75"/>
      <c r="G137" s="75"/>
      <c r="H137" s="75"/>
      <c r="I137" s="75"/>
      <c r="J137" s="4" t="s">
        <v>19</v>
      </c>
      <c r="K137" s="45">
        <f t="shared" ref="K137:K200" si="12">L137+M137</f>
        <v>30000</v>
      </c>
      <c r="L137" s="46">
        <v>30000</v>
      </c>
      <c r="M137" s="5"/>
    </row>
    <row r="138" spans="2:13" s="1" customFormat="1" ht="36.950000000000003" customHeight="1" x14ac:dyDescent="0.25">
      <c r="B138" s="70" t="s">
        <v>297</v>
      </c>
      <c r="C138" s="70"/>
      <c r="E138" s="4"/>
      <c r="F138" s="75"/>
      <c r="G138" s="75"/>
      <c r="H138" s="75"/>
      <c r="I138" s="75"/>
      <c r="J138" s="4" t="s">
        <v>19</v>
      </c>
      <c r="K138" s="45">
        <f t="shared" si="12"/>
        <v>1750</v>
      </c>
      <c r="L138" s="46">
        <v>1750</v>
      </c>
      <c r="M138" s="5"/>
    </row>
    <row r="139" spans="2:13" s="1" customFormat="1" ht="36.950000000000003" customHeight="1" x14ac:dyDescent="0.25">
      <c r="B139" s="70" t="s">
        <v>298</v>
      </c>
      <c r="C139" s="70"/>
      <c r="D139" s="70"/>
      <c r="E139" s="4"/>
      <c r="F139" s="75"/>
      <c r="G139" s="75"/>
      <c r="H139" s="75"/>
      <c r="I139" s="75"/>
      <c r="J139" s="4" t="s">
        <v>19</v>
      </c>
      <c r="K139" s="45">
        <f t="shared" si="12"/>
        <v>4000</v>
      </c>
      <c r="L139" s="46">
        <v>4000</v>
      </c>
      <c r="M139" s="5"/>
    </row>
    <row r="140" spans="2:13" s="1" customFormat="1" ht="36.950000000000003" customHeight="1" x14ac:dyDescent="0.25">
      <c r="B140" s="18" t="s">
        <v>299</v>
      </c>
      <c r="C140" s="3"/>
      <c r="E140" s="4"/>
      <c r="F140" s="75"/>
      <c r="G140" s="75"/>
      <c r="H140" s="75"/>
      <c r="I140" s="75"/>
      <c r="J140" s="4" t="s">
        <v>19</v>
      </c>
      <c r="K140" s="45">
        <f t="shared" si="12"/>
        <v>218000</v>
      </c>
      <c r="L140" s="50">
        <f>SUM(L129:L139)</f>
        <v>218000</v>
      </c>
      <c r="M140" s="5"/>
    </row>
    <row r="141" spans="2:13" s="1" customFormat="1" ht="36.950000000000003" customHeight="1" x14ac:dyDescent="0.25">
      <c r="E141" s="4"/>
      <c r="F141" s="75"/>
      <c r="G141" s="75"/>
      <c r="H141" s="75"/>
      <c r="I141" s="75"/>
      <c r="J141" s="4" t="s">
        <v>19</v>
      </c>
      <c r="K141" s="45">
        <f t="shared" si="12"/>
        <v>0</v>
      </c>
      <c r="L141" s="50"/>
      <c r="M141" s="5"/>
    </row>
    <row r="142" spans="2:13" s="1" customFormat="1" ht="36.950000000000003" customHeight="1" x14ac:dyDescent="0.25">
      <c r="B142" s="72" t="s">
        <v>300</v>
      </c>
      <c r="C142" s="72"/>
      <c r="E142" s="4"/>
      <c r="F142" s="75"/>
      <c r="G142" s="75"/>
      <c r="H142" s="75"/>
      <c r="I142" s="75"/>
      <c r="J142" s="4" t="s">
        <v>19</v>
      </c>
      <c r="K142" s="45">
        <f t="shared" si="12"/>
        <v>0</v>
      </c>
      <c r="L142" s="46"/>
      <c r="M142" s="5"/>
    </row>
    <row r="143" spans="2:13" s="1" customFormat="1" ht="36.950000000000003" customHeight="1" x14ac:dyDescent="0.25">
      <c r="B143" s="70" t="s">
        <v>301</v>
      </c>
      <c r="C143" s="70"/>
      <c r="E143" s="4"/>
      <c r="F143" s="75"/>
      <c r="G143" s="75"/>
      <c r="H143" s="75"/>
      <c r="I143" s="75"/>
      <c r="J143" s="4" t="s">
        <v>19</v>
      </c>
      <c r="K143" s="45">
        <f t="shared" si="12"/>
        <v>0</v>
      </c>
      <c r="L143" s="46"/>
      <c r="M143" s="5"/>
    </row>
    <row r="144" spans="2:13" s="1" customFormat="1" ht="36.950000000000003" customHeight="1" x14ac:dyDescent="0.25">
      <c r="B144" s="70" t="s">
        <v>302</v>
      </c>
      <c r="C144" s="70"/>
      <c r="E144" s="4"/>
      <c r="F144" s="75"/>
      <c r="G144" s="75"/>
      <c r="H144" s="75"/>
      <c r="I144" s="75"/>
      <c r="J144" s="4" t="s">
        <v>19</v>
      </c>
      <c r="K144" s="45">
        <f t="shared" si="12"/>
        <v>30000</v>
      </c>
      <c r="L144" s="46">
        <v>30000</v>
      </c>
      <c r="M144" s="5"/>
    </row>
    <row r="145" spans="2:13" s="1" customFormat="1" ht="36.950000000000003" customHeight="1" x14ac:dyDescent="0.25">
      <c r="B145" s="18" t="s">
        <v>299</v>
      </c>
      <c r="C145" s="3"/>
      <c r="E145" s="4"/>
      <c r="F145" s="75"/>
      <c r="G145" s="75"/>
      <c r="H145" s="75"/>
      <c r="I145" s="75"/>
      <c r="J145" s="4" t="s">
        <v>19</v>
      </c>
      <c r="K145" s="45">
        <f t="shared" si="12"/>
        <v>30000</v>
      </c>
      <c r="L145" s="50">
        <f>SUM(L143:L144)</f>
        <v>30000</v>
      </c>
      <c r="M145" s="5"/>
    </row>
    <row r="146" spans="2:13" s="1" customFormat="1" ht="36.950000000000003" customHeight="1" x14ac:dyDescent="0.25">
      <c r="B146" s="18" t="s">
        <v>303</v>
      </c>
      <c r="C146" s="3"/>
      <c r="E146" s="4"/>
      <c r="F146" s="75"/>
      <c r="G146" s="75"/>
      <c r="H146" s="75"/>
      <c r="I146" s="75"/>
      <c r="J146" s="4" t="s">
        <v>19</v>
      </c>
      <c r="K146" s="45">
        <f t="shared" si="12"/>
        <v>248000</v>
      </c>
      <c r="L146" s="50">
        <f>L145+L140</f>
        <v>248000</v>
      </c>
      <c r="M146" s="5"/>
    </row>
    <row r="147" spans="2:13" s="1" customFormat="1" ht="36.950000000000003" customHeight="1" x14ac:dyDescent="0.25">
      <c r="E147" s="4"/>
      <c r="F147" s="75"/>
      <c r="G147" s="75"/>
      <c r="H147" s="75"/>
      <c r="I147" s="75"/>
      <c r="J147" s="4" t="s">
        <v>19</v>
      </c>
      <c r="K147" s="45">
        <f t="shared" si="12"/>
        <v>0</v>
      </c>
      <c r="L147" s="50"/>
      <c r="M147" s="5"/>
    </row>
    <row r="148" spans="2:13" s="1" customFormat="1" ht="36.950000000000003" customHeight="1" x14ac:dyDescent="0.25">
      <c r="B148" s="73" t="s">
        <v>304</v>
      </c>
      <c r="C148" s="73"/>
      <c r="E148" s="4"/>
      <c r="F148" s="75"/>
      <c r="G148" s="75"/>
      <c r="H148" s="75"/>
      <c r="I148" s="75"/>
      <c r="J148" s="4" t="s">
        <v>19</v>
      </c>
      <c r="K148" s="45">
        <f t="shared" si="12"/>
        <v>0</v>
      </c>
      <c r="L148" s="46"/>
      <c r="M148" s="5"/>
    </row>
    <row r="149" spans="2:13" s="1" customFormat="1" ht="36.950000000000003" customHeight="1" x14ac:dyDescent="0.25">
      <c r="B149" s="73" t="s">
        <v>305</v>
      </c>
      <c r="C149" s="73"/>
      <c r="E149" s="4"/>
      <c r="F149" s="75"/>
      <c r="G149" s="75"/>
      <c r="H149" s="75"/>
      <c r="I149" s="75"/>
      <c r="J149" s="4" t="s">
        <v>19</v>
      </c>
      <c r="K149" s="45">
        <f t="shared" si="12"/>
        <v>0</v>
      </c>
      <c r="L149" s="46"/>
      <c r="M149" s="5"/>
    </row>
    <row r="150" spans="2:13" s="1" customFormat="1" ht="36.950000000000003" customHeight="1" x14ac:dyDescent="0.25">
      <c r="B150" s="74" t="s">
        <v>287</v>
      </c>
      <c r="C150" s="74"/>
      <c r="E150" s="4"/>
      <c r="F150" s="75"/>
      <c r="G150" s="75"/>
      <c r="H150" s="75"/>
      <c r="I150" s="75"/>
      <c r="J150" s="4" t="s">
        <v>19</v>
      </c>
      <c r="K150" s="45">
        <f t="shared" si="12"/>
        <v>0</v>
      </c>
      <c r="L150" s="46"/>
      <c r="M150" s="5"/>
    </row>
    <row r="151" spans="2:13" s="1" customFormat="1" ht="36.950000000000003" customHeight="1" x14ac:dyDescent="0.25">
      <c r="B151" s="70" t="s">
        <v>306</v>
      </c>
      <c r="C151" s="70"/>
      <c r="E151" s="4"/>
      <c r="F151" s="75"/>
      <c r="G151" s="75"/>
      <c r="H151" s="75"/>
      <c r="I151" s="75"/>
      <c r="J151" s="4" t="s">
        <v>19</v>
      </c>
      <c r="K151" s="45">
        <f t="shared" si="12"/>
        <v>112000</v>
      </c>
      <c r="L151" s="46">
        <v>112000</v>
      </c>
      <c r="M151" s="5"/>
    </row>
    <row r="152" spans="2:13" s="1" customFormat="1" ht="36.950000000000003" customHeight="1" x14ac:dyDescent="0.25">
      <c r="B152" s="1" t="s">
        <v>307</v>
      </c>
      <c r="C152" s="26"/>
      <c r="E152" s="4"/>
      <c r="F152" s="75"/>
      <c r="G152" s="75"/>
      <c r="H152" s="75"/>
      <c r="I152" s="75"/>
      <c r="J152" s="4" t="s">
        <v>19</v>
      </c>
      <c r="K152" s="45">
        <f t="shared" si="12"/>
        <v>0</v>
      </c>
      <c r="L152" s="46"/>
      <c r="M152" s="5"/>
    </row>
    <row r="153" spans="2:13" s="1" customFormat="1" ht="36.950000000000003" customHeight="1" x14ac:dyDescent="0.25">
      <c r="B153" s="70" t="s">
        <v>308</v>
      </c>
      <c r="C153" s="70"/>
      <c r="E153" s="4"/>
      <c r="F153" s="75"/>
      <c r="G153" s="75"/>
      <c r="H153" s="75"/>
      <c r="I153" s="75"/>
      <c r="J153" s="4" t="s">
        <v>19</v>
      </c>
      <c r="K153" s="45">
        <f t="shared" si="12"/>
        <v>5000</v>
      </c>
      <c r="L153" s="46">
        <v>5000</v>
      </c>
      <c r="M153" s="5"/>
    </row>
    <row r="154" spans="2:13" s="1" customFormat="1" ht="36.950000000000003" customHeight="1" x14ac:dyDescent="0.25">
      <c r="B154" s="70" t="s">
        <v>309</v>
      </c>
      <c r="C154" s="70"/>
      <c r="E154" s="4"/>
      <c r="F154" s="75"/>
      <c r="G154" s="75"/>
      <c r="H154" s="75"/>
      <c r="I154" s="75"/>
      <c r="J154" s="4" t="s">
        <v>19</v>
      </c>
      <c r="K154" s="45">
        <f t="shared" si="12"/>
        <v>0</v>
      </c>
      <c r="L154" s="46"/>
      <c r="M154" s="5"/>
    </row>
    <row r="155" spans="2:13" s="1" customFormat="1" ht="36.950000000000003" customHeight="1" x14ac:dyDescent="0.25">
      <c r="B155" s="70" t="s">
        <v>310</v>
      </c>
      <c r="C155" s="70"/>
      <c r="E155" s="4"/>
      <c r="F155" s="75"/>
      <c r="G155" s="75"/>
      <c r="H155" s="75"/>
      <c r="I155" s="75"/>
      <c r="J155" s="4" t="s">
        <v>19</v>
      </c>
      <c r="K155" s="45">
        <f t="shared" si="12"/>
        <v>21600</v>
      </c>
      <c r="L155" s="46">
        <v>21600</v>
      </c>
      <c r="M155" s="5"/>
    </row>
    <row r="156" spans="2:13" s="1" customFormat="1" ht="36.950000000000003" customHeight="1" x14ac:dyDescent="0.25">
      <c r="B156" s="70" t="s">
        <v>311</v>
      </c>
      <c r="C156" s="70"/>
      <c r="E156" s="4"/>
      <c r="F156" s="75"/>
      <c r="G156" s="75"/>
      <c r="H156" s="75"/>
      <c r="I156" s="75"/>
      <c r="J156" s="4" t="s">
        <v>19</v>
      </c>
      <c r="K156" s="45">
        <f t="shared" si="12"/>
        <v>60000</v>
      </c>
      <c r="L156" s="46">
        <v>60000</v>
      </c>
      <c r="M156" s="5"/>
    </row>
    <row r="157" spans="2:13" s="1" customFormat="1" ht="36.950000000000003" customHeight="1" x14ac:dyDescent="0.25">
      <c r="B157" s="18" t="s">
        <v>299</v>
      </c>
      <c r="C157" s="3"/>
      <c r="E157" s="4"/>
      <c r="F157" s="75"/>
      <c r="G157" s="75"/>
      <c r="H157" s="75"/>
      <c r="I157" s="75"/>
      <c r="J157" s="4" t="s">
        <v>19</v>
      </c>
      <c r="K157" s="45">
        <f t="shared" si="12"/>
        <v>198600</v>
      </c>
      <c r="L157" s="50">
        <f>SUM(L151:L156)</f>
        <v>198600</v>
      </c>
      <c r="M157" s="5"/>
    </row>
    <row r="158" spans="2:13" s="1" customFormat="1" ht="36.950000000000003" customHeight="1" x14ac:dyDescent="0.25">
      <c r="E158" s="4"/>
      <c r="F158" s="75"/>
      <c r="G158" s="75"/>
      <c r="H158" s="75"/>
      <c r="I158" s="75"/>
      <c r="J158" s="4" t="s">
        <v>19</v>
      </c>
      <c r="K158" s="45">
        <f t="shared" si="12"/>
        <v>0</v>
      </c>
      <c r="L158" s="50"/>
      <c r="M158" s="5"/>
    </row>
    <row r="159" spans="2:13" s="1" customFormat="1" ht="36.950000000000003" customHeight="1" x14ac:dyDescent="0.25">
      <c r="B159" s="72" t="s">
        <v>300</v>
      </c>
      <c r="C159" s="72"/>
      <c r="E159" s="4"/>
      <c r="F159" s="75"/>
      <c r="G159" s="75"/>
      <c r="H159" s="75"/>
      <c r="I159" s="75"/>
      <c r="J159" s="4" t="s">
        <v>19</v>
      </c>
      <c r="K159" s="45">
        <f t="shared" si="12"/>
        <v>0</v>
      </c>
      <c r="L159" s="46"/>
      <c r="M159" s="5"/>
    </row>
    <row r="160" spans="2:13" s="1" customFormat="1" ht="36.950000000000003" customHeight="1" x14ac:dyDescent="0.25">
      <c r="B160" s="70" t="s">
        <v>312</v>
      </c>
      <c r="C160" s="70"/>
      <c r="E160" s="4"/>
      <c r="F160" s="75"/>
      <c r="G160" s="75"/>
      <c r="H160" s="75"/>
      <c r="I160" s="75"/>
      <c r="J160" s="4" t="s">
        <v>19</v>
      </c>
      <c r="K160" s="45">
        <f t="shared" si="12"/>
        <v>75000</v>
      </c>
      <c r="L160" s="46">
        <v>75000</v>
      </c>
      <c r="M160" s="5"/>
    </row>
    <row r="161" spans="2:13" s="1" customFormat="1" ht="36.950000000000003" customHeight="1" x14ac:dyDescent="0.25">
      <c r="B161" s="70" t="s">
        <v>313</v>
      </c>
      <c r="C161" s="70"/>
      <c r="E161" s="4"/>
      <c r="F161" s="75"/>
      <c r="G161" s="75"/>
      <c r="H161" s="75"/>
      <c r="I161" s="75"/>
      <c r="J161" s="4" t="s">
        <v>19</v>
      </c>
      <c r="K161" s="45">
        <f t="shared" si="12"/>
        <v>14000</v>
      </c>
      <c r="L161" s="46">
        <v>14000</v>
      </c>
      <c r="M161" s="5"/>
    </row>
    <row r="162" spans="2:13" s="1" customFormat="1" ht="36.950000000000003" customHeight="1" x14ac:dyDescent="0.25">
      <c r="B162" s="71" t="s">
        <v>314</v>
      </c>
      <c r="C162" s="71"/>
      <c r="E162" s="4"/>
      <c r="F162" s="75"/>
      <c r="G162" s="75"/>
      <c r="H162" s="75"/>
      <c r="I162" s="75"/>
      <c r="J162" s="4" t="s">
        <v>19</v>
      </c>
      <c r="K162" s="45">
        <f t="shared" si="12"/>
        <v>0</v>
      </c>
      <c r="L162" s="46"/>
      <c r="M162" s="5"/>
    </row>
    <row r="163" spans="2:13" s="1" customFormat="1" ht="36.950000000000003" customHeight="1" x14ac:dyDescent="0.25">
      <c r="B163" s="18" t="s">
        <v>299</v>
      </c>
      <c r="C163" s="3"/>
      <c r="E163" s="4"/>
      <c r="F163" s="75"/>
      <c r="G163" s="75"/>
      <c r="H163" s="75"/>
      <c r="I163" s="75"/>
      <c r="J163" s="4" t="s">
        <v>19</v>
      </c>
      <c r="K163" s="45">
        <f t="shared" si="12"/>
        <v>89000</v>
      </c>
      <c r="L163" s="50">
        <f>SUM(L160:L162)</f>
        <v>89000</v>
      </c>
      <c r="M163" s="5"/>
    </row>
    <row r="164" spans="2:13" s="1" customFormat="1" ht="36.950000000000003" customHeight="1" x14ac:dyDescent="0.25">
      <c r="B164" s="18" t="s">
        <v>303</v>
      </c>
      <c r="C164" s="3"/>
      <c r="E164" s="4"/>
      <c r="F164" s="75"/>
      <c r="G164" s="75"/>
      <c r="H164" s="75"/>
      <c r="I164" s="75"/>
      <c r="J164" s="4" t="s">
        <v>19</v>
      </c>
      <c r="K164" s="45">
        <f t="shared" si="12"/>
        <v>287600</v>
      </c>
      <c r="L164" s="50">
        <f>L163+L157</f>
        <v>287600</v>
      </c>
      <c r="M164" s="5"/>
    </row>
    <row r="165" spans="2:13" s="1" customFormat="1" ht="36.950000000000003" customHeight="1" x14ac:dyDescent="0.25">
      <c r="E165" s="4"/>
      <c r="F165" s="75"/>
      <c r="G165" s="75"/>
      <c r="H165" s="75"/>
      <c r="I165" s="75"/>
      <c r="J165" s="4" t="s">
        <v>19</v>
      </c>
      <c r="K165" s="45">
        <f t="shared" si="12"/>
        <v>0</v>
      </c>
      <c r="L165" s="50"/>
      <c r="M165" s="5"/>
    </row>
    <row r="166" spans="2:13" s="1" customFormat="1" ht="36.950000000000003" customHeight="1" x14ac:dyDescent="0.25">
      <c r="B166" s="73" t="s">
        <v>315</v>
      </c>
      <c r="C166" s="73"/>
      <c r="E166" s="4"/>
      <c r="F166" s="75"/>
      <c r="G166" s="75"/>
      <c r="H166" s="75"/>
      <c r="I166" s="75"/>
      <c r="J166" s="4" t="s">
        <v>19</v>
      </c>
      <c r="K166" s="45">
        <f t="shared" si="12"/>
        <v>0</v>
      </c>
      <c r="L166" s="46"/>
      <c r="M166" s="5"/>
    </row>
    <row r="167" spans="2:13" s="1" customFormat="1" ht="36.950000000000003" customHeight="1" x14ac:dyDescent="0.25">
      <c r="B167" s="73" t="s">
        <v>316</v>
      </c>
      <c r="C167" s="73"/>
      <c r="E167" s="4"/>
      <c r="F167" s="75"/>
      <c r="G167" s="75"/>
      <c r="H167" s="75"/>
      <c r="I167" s="75"/>
      <c r="J167" s="4" t="s">
        <v>19</v>
      </c>
      <c r="K167" s="45">
        <f t="shared" si="12"/>
        <v>0</v>
      </c>
      <c r="L167" s="46"/>
      <c r="M167" s="5"/>
    </row>
    <row r="168" spans="2:13" s="1" customFormat="1" ht="36.950000000000003" customHeight="1" x14ac:dyDescent="0.25">
      <c r="B168" s="70" t="s">
        <v>307</v>
      </c>
      <c r="C168" s="70"/>
      <c r="E168" s="4"/>
      <c r="F168" s="75"/>
      <c r="G168" s="75"/>
      <c r="H168" s="75"/>
      <c r="I168" s="75"/>
      <c r="J168" s="4" t="s">
        <v>19</v>
      </c>
      <c r="K168" s="45">
        <f t="shared" si="12"/>
        <v>60000</v>
      </c>
      <c r="L168" s="46">
        <v>60000</v>
      </c>
      <c r="M168" s="5"/>
    </row>
    <row r="169" spans="2:13" s="1" customFormat="1" ht="36.950000000000003" customHeight="1" x14ac:dyDescent="0.25">
      <c r="B169" s="71" t="s">
        <v>306</v>
      </c>
      <c r="C169" s="71"/>
      <c r="E169" s="4"/>
      <c r="F169" s="75"/>
      <c r="G169" s="75"/>
      <c r="H169" s="75"/>
      <c r="I169" s="75"/>
      <c r="J169" s="4" t="s">
        <v>19</v>
      </c>
      <c r="K169" s="45">
        <f t="shared" si="12"/>
        <v>65000</v>
      </c>
      <c r="L169" s="46">
        <v>65000</v>
      </c>
      <c r="M169" s="5"/>
    </row>
    <row r="170" spans="2:13" s="1" customFormat="1" ht="36.950000000000003" customHeight="1" x14ac:dyDescent="0.25">
      <c r="B170" s="71" t="s">
        <v>308</v>
      </c>
      <c r="C170" s="71"/>
      <c r="E170" s="4"/>
      <c r="F170" s="75"/>
      <c r="G170" s="75"/>
      <c r="H170" s="75"/>
      <c r="I170" s="75"/>
      <c r="J170" s="4" t="s">
        <v>19</v>
      </c>
      <c r="K170" s="45">
        <f t="shared" si="12"/>
        <v>4000</v>
      </c>
      <c r="L170" s="46">
        <v>4000</v>
      </c>
      <c r="M170" s="5"/>
    </row>
    <row r="171" spans="2:13" s="1" customFormat="1" ht="36.950000000000003" customHeight="1" x14ac:dyDescent="0.25">
      <c r="B171" s="71" t="s">
        <v>311</v>
      </c>
      <c r="C171" s="71"/>
      <c r="E171" s="4"/>
      <c r="F171" s="75"/>
      <c r="G171" s="75"/>
      <c r="H171" s="75"/>
      <c r="I171" s="75"/>
      <c r="J171" s="4" t="s">
        <v>19</v>
      </c>
      <c r="K171" s="45">
        <f t="shared" si="12"/>
        <v>150000</v>
      </c>
      <c r="L171" s="46">
        <v>150000</v>
      </c>
      <c r="M171" s="5"/>
    </row>
    <row r="172" spans="2:13" s="1" customFormat="1" ht="36.950000000000003" customHeight="1" x14ac:dyDescent="0.25">
      <c r="B172" s="18" t="s">
        <v>13</v>
      </c>
      <c r="C172" s="3"/>
      <c r="E172" s="4"/>
      <c r="F172" s="75"/>
      <c r="G172" s="75"/>
      <c r="H172" s="75"/>
      <c r="I172" s="75"/>
      <c r="J172" s="4" t="s">
        <v>19</v>
      </c>
      <c r="K172" s="45">
        <f t="shared" si="12"/>
        <v>279000</v>
      </c>
      <c r="L172" s="50">
        <f>SUM(L168:L171)</f>
        <v>279000</v>
      </c>
      <c r="M172" s="5"/>
    </row>
    <row r="173" spans="2:13" s="1" customFormat="1" ht="36.950000000000003" customHeight="1" x14ac:dyDescent="0.25">
      <c r="E173" s="4"/>
      <c r="F173" s="75"/>
      <c r="G173" s="75"/>
      <c r="H173" s="75"/>
      <c r="I173" s="75"/>
      <c r="J173" s="4" t="s">
        <v>19</v>
      </c>
      <c r="K173" s="45">
        <f t="shared" si="12"/>
        <v>0</v>
      </c>
      <c r="L173" s="50"/>
      <c r="M173" s="5"/>
    </row>
    <row r="174" spans="2:13" s="1" customFormat="1" ht="36.950000000000003" customHeight="1" x14ac:dyDescent="0.25">
      <c r="B174" s="73" t="s">
        <v>317</v>
      </c>
      <c r="C174" s="73"/>
      <c r="E174" s="4"/>
      <c r="F174" s="75"/>
      <c r="G174" s="75"/>
      <c r="H174" s="75"/>
      <c r="I174" s="75"/>
      <c r="J174" s="4" t="s">
        <v>19</v>
      </c>
      <c r="K174" s="45">
        <f t="shared" si="12"/>
        <v>0</v>
      </c>
      <c r="L174" s="46"/>
      <c r="M174" s="5"/>
    </row>
    <row r="175" spans="2:13" s="1" customFormat="1" ht="36.950000000000003" customHeight="1" x14ac:dyDescent="0.25">
      <c r="B175" s="73" t="s">
        <v>316</v>
      </c>
      <c r="C175" s="73"/>
      <c r="E175" s="4"/>
      <c r="F175" s="75"/>
      <c r="G175" s="75"/>
      <c r="H175" s="75"/>
      <c r="I175" s="75"/>
      <c r="J175" s="4" t="s">
        <v>19</v>
      </c>
      <c r="K175" s="45">
        <f t="shared" si="12"/>
        <v>0</v>
      </c>
      <c r="L175" s="46"/>
      <c r="M175" s="5"/>
    </row>
    <row r="176" spans="2:13" s="1" customFormat="1" ht="36.950000000000003" customHeight="1" x14ac:dyDescent="0.25">
      <c r="B176" s="70" t="s">
        <v>306</v>
      </c>
      <c r="C176" s="70"/>
      <c r="E176" s="4"/>
      <c r="F176" s="75"/>
      <c r="G176" s="75"/>
      <c r="H176" s="75"/>
      <c r="I176" s="75"/>
      <c r="J176" s="4" t="s">
        <v>19</v>
      </c>
      <c r="K176" s="45">
        <f t="shared" si="12"/>
        <v>0</v>
      </c>
      <c r="L176" s="46"/>
      <c r="M176" s="5"/>
    </row>
    <row r="177" spans="2:13" s="1" customFormat="1" ht="36.950000000000003" customHeight="1" x14ac:dyDescent="0.25">
      <c r="B177" s="70" t="s">
        <v>318</v>
      </c>
      <c r="C177" s="70"/>
      <c r="E177" s="4"/>
      <c r="F177" s="75"/>
      <c r="G177" s="75"/>
      <c r="H177" s="75"/>
      <c r="I177" s="75"/>
      <c r="J177" s="4" t="s">
        <v>19</v>
      </c>
      <c r="K177" s="45">
        <f t="shared" si="12"/>
        <v>65000</v>
      </c>
      <c r="L177" s="46">
        <v>65000</v>
      </c>
      <c r="M177" s="5"/>
    </row>
    <row r="178" spans="2:13" s="1" customFormat="1" ht="36.950000000000003" customHeight="1" x14ac:dyDescent="0.25">
      <c r="B178" s="70" t="s">
        <v>319</v>
      </c>
      <c r="C178" s="70"/>
      <c r="E178" s="4"/>
      <c r="F178" s="75"/>
      <c r="G178" s="75"/>
      <c r="H178" s="75"/>
      <c r="I178" s="75"/>
      <c r="J178" s="4" t="s">
        <v>19</v>
      </c>
      <c r="K178" s="45">
        <f t="shared" si="12"/>
        <v>29148</v>
      </c>
      <c r="L178" s="46">
        <v>29148</v>
      </c>
      <c r="M178" s="5"/>
    </row>
    <row r="179" spans="2:13" s="1" customFormat="1" ht="36.950000000000003" customHeight="1" x14ac:dyDescent="0.25">
      <c r="B179" s="70" t="s">
        <v>320</v>
      </c>
      <c r="C179" s="70"/>
      <c r="E179" s="4"/>
      <c r="F179" s="75"/>
      <c r="G179" s="75"/>
      <c r="H179" s="75"/>
      <c r="I179" s="75"/>
      <c r="J179" s="4" t="s">
        <v>19</v>
      </c>
      <c r="K179" s="45">
        <f t="shared" si="12"/>
        <v>18155</v>
      </c>
      <c r="L179" s="46">
        <v>18155</v>
      </c>
      <c r="M179" s="5"/>
    </row>
    <row r="180" spans="2:13" s="1" customFormat="1" ht="36.950000000000003" customHeight="1" x14ac:dyDescent="0.25">
      <c r="B180" s="70" t="s">
        <v>321</v>
      </c>
      <c r="C180" s="70"/>
      <c r="E180" s="4"/>
      <c r="F180" s="75"/>
      <c r="G180" s="75"/>
      <c r="H180" s="75"/>
      <c r="I180" s="75"/>
      <c r="J180" s="4" t="s">
        <v>19</v>
      </c>
      <c r="K180" s="45">
        <f t="shared" si="12"/>
        <v>36000</v>
      </c>
      <c r="L180" s="46">
        <v>36000</v>
      </c>
      <c r="M180" s="5"/>
    </row>
    <row r="181" spans="2:13" s="1" customFormat="1" ht="36.950000000000003" customHeight="1" x14ac:dyDescent="0.25">
      <c r="B181" s="70" t="s">
        <v>311</v>
      </c>
      <c r="C181" s="70"/>
      <c r="E181" s="4"/>
      <c r="F181" s="75"/>
      <c r="G181" s="75"/>
      <c r="H181" s="75"/>
      <c r="I181" s="75"/>
      <c r="J181" s="4" t="s">
        <v>19</v>
      </c>
      <c r="K181" s="45">
        <f t="shared" si="12"/>
        <v>102000</v>
      </c>
      <c r="L181" s="46">
        <v>102000</v>
      </c>
      <c r="M181" s="5"/>
    </row>
    <row r="182" spans="2:13" s="1" customFormat="1" ht="36.950000000000003" customHeight="1" x14ac:dyDescent="0.25">
      <c r="B182" s="73" t="s">
        <v>322</v>
      </c>
      <c r="C182" s="73"/>
      <c r="D182" s="71"/>
      <c r="E182" s="71"/>
      <c r="F182" s="75"/>
      <c r="G182" s="75"/>
      <c r="H182" s="75"/>
      <c r="I182" s="75"/>
      <c r="J182" s="4" t="s">
        <v>19</v>
      </c>
      <c r="K182" s="45">
        <f t="shared" si="12"/>
        <v>0</v>
      </c>
      <c r="L182" s="46"/>
      <c r="M182" s="5"/>
    </row>
    <row r="183" spans="2:13" s="1" customFormat="1" ht="36.950000000000003" customHeight="1" x14ac:dyDescent="0.25">
      <c r="B183" s="72" t="s">
        <v>323</v>
      </c>
      <c r="C183" s="72"/>
      <c r="D183" s="71"/>
      <c r="E183" s="71"/>
      <c r="F183" s="75"/>
      <c r="G183" s="75"/>
      <c r="H183" s="75"/>
      <c r="I183" s="75"/>
      <c r="J183" s="4" t="s">
        <v>19</v>
      </c>
      <c r="K183" s="45">
        <f t="shared" si="12"/>
        <v>0</v>
      </c>
      <c r="L183" s="46"/>
      <c r="M183" s="5"/>
    </row>
    <row r="184" spans="2:13" s="1" customFormat="1" ht="36.950000000000003" customHeight="1" x14ac:dyDescent="0.25">
      <c r="B184" s="70" t="s">
        <v>324</v>
      </c>
      <c r="C184" s="70"/>
      <c r="D184" s="71"/>
      <c r="E184" s="71"/>
      <c r="F184" s="75"/>
      <c r="G184" s="75"/>
      <c r="H184" s="75"/>
      <c r="I184" s="75"/>
      <c r="J184" s="4" t="s">
        <v>19</v>
      </c>
      <c r="K184" s="45">
        <f t="shared" si="12"/>
        <v>80000</v>
      </c>
      <c r="L184" s="46">
        <v>80000</v>
      </c>
      <c r="M184" s="5"/>
    </row>
    <row r="185" spans="2:13" s="1" customFormat="1" ht="36.950000000000003" customHeight="1" x14ac:dyDescent="0.25">
      <c r="B185" s="71" t="s">
        <v>325</v>
      </c>
      <c r="C185" s="71"/>
      <c r="D185" s="71"/>
      <c r="E185" s="71"/>
      <c r="F185" s="75"/>
      <c r="G185" s="75"/>
      <c r="H185" s="75"/>
      <c r="I185" s="75"/>
      <c r="J185" s="4" t="s">
        <v>19</v>
      </c>
      <c r="K185" s="45">
        <f t="shared" si="12"/>
        <v>16000</v>
      </c>
      <c r="L185" s="46">
        <v>16000</v>
      </c>
      <c r="M185" s="5"/>
    </row>
    <row r="186" spans="2:13" s="1" customFormat="1" ht="36.950000000000003" customHeight="1" x14ac:dyDescent="0.25">
      <c r="B186" s="70" t="s">
        <v>326</v>
      </c>
      <c r="C186" s="70"/>
      <c r="D186" s="70"/>
      <c r="E186" s="70"/>
      <c r="F186" s="75"/>
      <c r="G186" s="75"/>
      <c r="H186" s="75"/>
      <c r="I186" s="75"/>
      <c r="J186" s="4" t="s">
        <v>19</v>
      </c>
      <c r="K186" s="45">
        <f t="shared" si="12"/>
        <v>107000</v>
      </c>
      <c r="L186" s="46">
        <v>107000</v>
      </c>
      <c r="M186" s="5"/>
    </row>
    <row r="187" spans="2:13" s="1" customFormat="1" ht="36.950000000000003" customHeight="1" x14ac:dyDescent="0.25">
      <c r="B187" s="70" t="s">
        <v>327</v>
      </c>
      <c r="C187" s="70"/>
      <c r="D187" s="70"/>
      <c r="E187" s="70"/>
      <c r="F187" s="75"/>
      <c r="G187" s="75"/>
      <c r="H187" s="75"/>
      <c r="I187" s="75"/>
      <c r="J187" s="4" t="s">
        <v>19</v>
      </c>
      <c r="K187" s="45">
        <f t="shared" si="12"/>
        <v>28000</v>
      </c>
      <c r="L187" s="46">
        <v>28000</v>
      </c>
      <c r="M187" s="5"/>
    </row>
    <row r="188" spans="2:13" s="1" customFormat="1" ht="36.950000000000003" customHeight="1" x14ac:dyDescent="0.25">
      <c r="B188" s="70" t="s">
        <v>328</v>
      </c>
      <c r="C188" s="70"/>
      <c r="F188" s="75"/>
      <c r="G188" s="75"/>
      <c r="H188" s="75"/>
      <c r="I188" s="75"/>
      <c r="J188" s="4" t="s">
        <v>19</v>
      </c>
      <c r="K188" s="45">
        <f t="shared" si="12"/>
        <v>0</v>
      </c>
      <c r="L188" s="46"/>
      <c r="M188" s="5"/>
    </row>
    <row r="189" spans="2:13" s="1" customFormat="1" ht="36.950000000000003" customHeight="1" x14ac:dyDescent="0.25">
      <c r="B189" s="70" t="s">
        <v>329</v>
      </c>
      <c r="C189" s="70"/>
      <c r="F189" s="75"/>
      <c r="G189" s="75"/>
      <c r="H189" s="75"/>
      <c r="I189" s="75"/>
      <c r="J189" s="4" t="s">
        <v>19</v>
      </c>
      <c r="K189" s="45">
        <f t="shared" si="12"/>
        <v>0</v>
      </c>
      <c r="L189" s="46"/>
      <c r="M189" s="5"/>
    </row>
    <row r="190" spans="2:13" s="1" customFormat="1" ht="36.950000000000003" customHeight="1" x14ac:dyDescent="0.25">
      <c r="B190" s="18" t="s">
        <v>330</v>
      </c>
      <c r="F190" s="75"/>
      <c r="G190" s="75"/>
      <c r="H190" s="75"/>
      <c r="I190" s="75"/>
      <c r="J190" s="4" t="s">
        <v>19</v>
      </c>
      <c r="K190" s="45">
        <f t="shared" si="12"/>
        <v>231000</v>
      </c>
      <c r="L190" s="50">
        <f>SUM(L184:L189)</f>
        <v>231000</v>
      </c>
      <c r="M190" s="5"/>
    </row>
    <row r="191" spans="2:13" s="1" customFormat="1" ht="36.950000000000003" customHeight="1" x14ac:dyDescent="0.25">
      <c r="B191" s="18" t="s">
        <v>303</v>
      </c>
      <c r="F191" s="75"/>
      <c r="G191" s="75"/>
      <c r="H191" s="75"/>
      <c r="I191" s="75"/>
      <c r="J191" s="4" t="s">
        <v>19</v>
      </c>
      <c r="K191" s="45">
        <f t="shared" si="12"/>
        <v>510000</v>
      </c>
      <c r="L191" s="50">
        <f>L190+L172</f>
        <v>510000</v>
      </c>
      <c r="M191" s="5"/>
    </row>
    <row r="192" spans="2:13" s="1" customFormat="1" ht="36.950000000000003" customHeight="1" x14ac:dyDescent="0.25">
      <c r="F192" s="75"/>
      <c r="G192" s="75"/>
      <c r="H192" s="75"/>
      <c r="I192" s="75"/>
      <c r="J192" s="4" t="s">
        <v>19</v>
      </c>
      <c r="K192" s="45">
        <f t="shared" si="12"/>
        <v>0</v>
      </c>
      <c r="L192" s="50"/>
      <c r="M192" s="5"/>
    </row>
    <row r="193" spans="2:13" s="1" customFormat="1" ht="36.950000000000003" customHeight="1" x14ac:dyDescent="0.25">
      <c r="B193" s="73" t="s">
        <v>331</v>
      </c>
      <c r="C193" s="73"/>
      <c r="F193" s="75"/>
      <c r="G193" s="75"/>
      <c r="H193" s="75"/>
      <c r="I193" s="75"/>
      <c r="J193" s="4" t="s">
        <v>19</v>
      </c>
      <c r="K193" s="45">
        <f t="shared" si="12"/>
        <v>0</v>
      </c>
      <c r="L193" s="46"/>
      <c r="M193" s="5"/>
    </row>
    <row r="194" spans="2:13" s="1" customFormat="1" ht="36.950000000000003" customHeight="1" x14ac:dyDescent="0.25">
      <c r="B194" s="73" t="s">
        <v>332</v>
      </c>
      <c r="C194" s="73"/>
      <c r="F194" s="75"/>
      <c r="G194" s="75"/>
      <c r="H194" s="75"/>
      <c r="I194" s="75"/>
      <c r="J194" s="4" t="s">
        <v>19</v>
      </c>
      <c r="K194" s="45">
        <f t="shared" si="12"/>
        <v>0</v>
      </c>
      <c r="L194" s="46"/>
      <c r="M194" s="5"/>
    </row>
    <row r="195" spans="2:13" s="1" customFormat="1" ht="36.950000000000003" customHeight="1" x14ac:dyDescent="0.25">
      <c r="B195" s="70" t="s">
        <v>333</v>
      </c>
      <c r="C195" s="70"/>
      <c r="F195" s="75"/>
      <c r="G195" s="75"/>
      <c r="H195" s="75"/>
      <c r="I195" s="75"/>
      <c r="J195" s="4" t="s">
        <v>19</v>
      </c>
      <c r="K195" s="45">
        <f t="shared" si="12"/>
        <v>25000</v>
      </c>
      <c r="L195" s="46">
        <v>25000</v>
      </c>
      <c r="M195" s="5"/>
    </row>
    <row r="196" spans="2:13" s="1" customFormat="1" ht="36.950000000000003" customHeight="1" x14ac:dyDescent="0.25">
      <c r="B196" s="70" t="s">
        <v>334</v>
      </c>
      <c r="C196" s="70"/>
      <c r="F196" s="75"/>
      <c r="G196" s="75"/>
      <c r="H196" s="75"/>
      <c r="I196" s="75"/>
      <c r="J196" s="4" t="s">
        <v>19</v>
      </c>
      <c r="K196" s="45">
        <f t="shared" si="12"/>
        <v>0</v>
      </c>
      <c r="L196" s="46"/>
      <c r="M196" s="5"/>
    </row>
    <row r="197" spans="2:13" s="1" customFormat="1" ht="36.950000000000003" customHeight="1" x14ac:dyDescent="0.25">
      <c r="B197" s="70" t="s">
        <v>335</v>
      </c>
      <c r="C197" s="70"/>
      <c r="F197" s="75"/>
      <c r="G197" s="75"/>
      <c r="H197" s="75"/>
      <c r="I197" s="75"/>
      <c r="J197" s="4" t="s">
        <v>19</v>
      </c>
      <c r="K197" s="45">
        <f t="shared" si="12"/>
        <v>102701</v>
      </c>
      <c r="L197" s="46">
        <v>102701</v>
      </c>
      <c r="M197" s="5"/>
    </row>
    <row r="198" spans="2:13" s="1" customFormat="1" ht="36.950000000000003" customHeight="1" x14ac:dyDescent="0.25">
      <c r="B198" s="70" t="s">
        <v>336</v>
      </c>
      <c r="C198" s="70"/>
      <c r="F198" s="75"/>
      <c r="G198" s="75"/>
      <c r="H198" s="75"/>
      <c r="I198" s="75"/>
      <c r="J198" s="4" t="s">
        <v>19</v>
      </c>
      <c r="K198" s="45">
        <f t="shared" si="12"/>
        <v>69840</v>
      </c>
      <c r="L198" s="46">
        <v>69840</v>
      </c>
      <c r="M198" s="5"/>
    </row>
    <row r="199" spans="2:13" s="1" customFormat="1" ht="36.950000000000003" customHeight="1" x14ac:dyDescent="0.25">
      <c r="B199" s="70" t="s">
        <v>337</v>
      </c>
      <c r="C199" s="70"/>
      <c r="F199" s="75"/>
      <c r="G199" s="75"/>
      <c r="H199" s="75"/>
      <c r="I199" s="75"/>
      <c r="J199" s="4" t="s">
        <v>19</v>
      </c>
      <c r="K199" s="45">
        <f t="shared" si="12"/>
        <v>92880</v>
      </c>
      <c r="L199" s="46">
        <v>92880</v>
      </c>
      <c r="M199" s="5"/>
    </row>
    <row r="200" spans="2:13" s="1" customFormat="1" ht="36.950000000000003" customHeight="1" x14ac:dyDescent="0.25">
      <c r="B200" s="70" t="s">
        <v>338</v>
      </c>
      <c r="C200" s="70"/>
      <c r="F200" s="75"/>
      <c r="G200" s="75"/>
      <c r="H200" s="75"/>
      <c r="I200" s="75"/>
      <c r="J200" s="4" t="s">
        <v>19</v>
      </c>
      <c r="K200" s="45">
        <f t="shared" si="12"/>
        <v>0</v>
      </c>
      <c r="L200" s="46"/>
      <c r="M200" s="5"/>
    </row>
    <row r="201" spans="2:13" s="1" customFormat="1" ht="36.950000000000003" customHeight="1" x14ac:dyDescent="0.25">
      <c r="B201" s="70" t="s">
        <v>339</v>
      </c>
      <c r="C201" s="70"/>
      <c r="F201" s="75"/>
      <c r="G201" s="75"/>
      <c r="H201" s="75"/>
      <c r="I201" s="75"/>
      <c r="J201" s="4" t="s">
        <v>19</v>
      </c>
      <c r="K201" s="45">
        <f t="shared" ref="K201:K264" si="13">L201+M201</f>
        <v>0</v>
      </c>
      <c r="L201" s="46"/>
      <c r="M201" s="5"/>
    </row>
    <row r="202" spans="2:13" s="1" customFormat="1" ht="36.950000000000003" customHeight="1" x14ac:dyDescent="0.25">
      <c r="B202" s="70" t="s">
        <v>340</v>
      </c>
      <c r="C202" s="70"/>
      <c r="F202" s="75"/>
      <c r="G202" s="75"/>
      <c r="H202" s="75"/>
      <c r="I202" s="75"/>
      <c r="J202" s="4" t="s">
        <v>19</v>
      </c>
      <c r="K202" s="45">
        <f t="shared" si="13"/>
        <v>60000</v>
      </c>
      <c r="L202" s="46">
        <v>60000</v>
      </c>
      <c r="M202" s="5"/>
    </row>
    <row r="203" spans="2:13" s="1" customFormat="1" ht="36.950000000000003" customHeight="1" x14ac:dyDescent="0.25">
      <c r="B203" s="18" t="s">
        <v>330</v>
      </c>
      <c r="C203" s="3"/>
      <c r="F203" s="75"/>
      <c r="G203" s="75"/>
      <c r="H203" s="75"/>
      <c r="I203" s="75"/>
      <c r="J203" s="4" t="s">
        <v>19</v>
      </c>
      <c r="K203" s="45">
        <f t="shared" si="13"/>
        <v>350421</v>
      </c>
      <c r="L203" s="50">
        <f>SUM(L195:L202)</f>
        <v>350421</v>
      </c>
      <c r="M203" s="5"/>
    </row>
    <row r="204" spans="2:13" s="1" customFormat="1" ht="36.950000000000003" customHeight="1" x14ac:dyDescent="0.25">
      <c r="F204" s="75"/>
      <c r="G204" s="75"/>
      <c r="H204" s="75"/>
      <c r="I204" s="75"/>
      <c r="J204" s="4" t="s">
        <v>19</v>
      </c>
      <c r="K204" s="45">
        <f t="shared" si="13"/>
        <v>0</v>
      </c>
      <c r="L204" s="50"/>
      <c r="M204" s="5"/>
    </row>
    <row r="205" spans="2:13" s="1" customFormat="1" ht="36.950000000000003" customHeight="1" x14ac:dyDescent="0.25">
      <c r="B205" s="72" t="s">
        <v>323</v>
      </c>
      <c r="C205" s="72"/>
      <c r="F205" s="75"/>
      <c r="G205" s="75"/>
      <c r="H205" s="75"/>
      <c r="I205" s="75"/>
      <c r="J205" s="4" t="s">
        <v>19</v>
      </c>
      <c r="K205" s="45">
        <f t="shared" si="13"/>
        <v>0</v>
      </c>
      <c r="L205" s="50"/>
      <c r="M205" s="5"/>
    </row>
    <row r="206" spans="2:13" s="1" customFormat="1" ht="36.950000000000003" customHeight="1" x14ac:dyDescent="0.25">
      <c r="B206" s="70" t="s">
        <v>341</v>
      </c>
      <c r="C206" s="70"/>
      <c r="F206" s="75"/>
      <c r="G206" s="75"/>
      <c r="H206" s="75"/>
      <c r="I206" s="75"/>
      <c r="J206" s="4" t="s">
        <v>19</v>
      </c>
      <c r="K206" s="45">
        <f t="shared" si="13"/>
        <v>45000</v>
      </c>
      <c r="L206" s="46">
        <v>45000</v>
      </c>
      <c r="M206" s="5"/>
    </row>
    <row r="207" spans="2:13" s="1" customFormat="1" ht="36.950000000000003" customHeight="1" x14ac:dyDescent="0.25">
      <c r="B207" s="70" t="s">
        <v>342</v>
      </c>
      <c r="C207" s="70"/>
      <c r="F207" s="75"/>
      <c r="G207" s="75"/>
      <c r="H207" s="75"/>
      <c r="I207" s="75"/>
      <c r="J207" s="4" t="s">
        <v>19</v>
      </c>
      <c r="K207" s="45">
        <f t="shared" si="13"/>
        <v>0</v>
      </c>
      <c r="L207" s="50"/>
      <c r="M207" s="5"/>
    </row>
    <row r="208" spans="2:13" s="1" customFormat="1" ht="36.950000000000003" customHeight="1" x14ac:dyDescent="0.25">
      <c r="B208" s="70" t="s">
        <v>324</v>
      </c>
      <c r="C208" s="70"/>
      <c r="F208" s="75"/>
      <c r="G208" s="75"/>
      <c r="H208" s="75"/>
      <c r="I208" s="75"/>
      <c r="J208" s="4" t="s">
        <v>19</v>
      </c>
      <c r="K208" s="45">
        <f t="shared" si="13"/>
        <v>80000</v>
      </c>
      <c r="L208" s="46">
        <v>80000</v>
      </c>
      <c r="M208" s="5"/>
    </row>
    <row r="209" spans="2:13" s="1" customFormat="1" ht="36.950000000000003" customHeight="1" x14ac:dyDescent="0.25">
      <c r="B209" s="70" t="s">
        <v>343</v>
      </c>
      <c r="C209" s="70"/>
      <c r="F209" s="75"/>
      <c r="G209" s="75"/>
      <c r="H209" s="75"/>
      <c r="I209" s="75"/>
      <c r="J209" s="4" t="s">
        <v>19</v>
      </c>
      <c r="K209" s="45">
        <f t="shared" si="13"/>
        <v>0</v>
      </c>
      <c r="L209" s="50"/>
      <c r="M209" s="5"/>
    </row>
    <row r="210" spans="2:13" s="1" customFormat="1" ht="36.950000000000003" customHeight="1" x14ac:dyDescent="0.25">
      <c r="B210" s="18" t="s">
        <v>330</v>
      </c>
      <c r="C210" s="3"/>
      <c r="F210" s="75"/>
      <c r="G210" s="75"/>
      <c r="H210" s="75"/>
      <c r="I210" s="75"/>
      <c r="J210" s="4" t="s">
        <v>19</v>
      </c>
      <c r="K210" s="45">
        <f t="shared" si="13"/>
        <v>125000</v>
      </c>
      <c r="L210" s="50">
        <f>SUM(L206:L209)</f>
        <v>125000</v>
      </c>
      <c r="M210" s="5"/>
    </row>
    <row r="211" spans="2:13" s="1" customFormat="1" ht="36.950000000000003" customHeight="1" x14ac:dyDescent="0.25">
      <c r="B211" s="18" t="s">
        <v>303</v>
      </c>
      <c r="C211" s="3"/>
      <c r="F211" s="75"/>
      <c r="G211" s="75"/>
      <c r="H211" s="75"/>
      <c r="I211" s="75"/>
      <c r="J211" s="4" t="s">
        <v>19</v>
      </c>
      <c r="K211" s="45">
        <f t="shared" si="13"/>
        <v>475421</v>
      </c>
      <c r="L211" s="50">
        <f>L210+L203</f>
        <v>475421</v>
      </c>
      <c r="M211" s="5"/>
    </row>
    <row r="212" spans="2:13" s="1" customFormat="1" ht="36.950000000000003" customHeight="1" x14ac:dyDescent="0.25">
      <c r="F212" s="75"/>
      <c r="G212" s="75"/>
      <c r="H212" s="75"/>
      <c r="I212" s="75"/>
      <c r="J212" s="4" t="s">
        <v>19</v>
      </c>
      <c r="K212" s="45">
        <f t="shared" si="13"/>
        <v>0</v>
      </c>
      <c r="L212" s="50"/>
      <c r="M212" s="5"/>
    </row>
    <row r="213" spans="2:13" s="1" customFormat="1" ht="36.950000000000003" customHeight="1" x14ac:dyDescent="0.25">
      <c r="B213" s="73" t="s">
        <v>344</v>
      </c>
      <c r="C213" s="73"/>
      <c r="F213" s="75"/>
      <c r="G213" s="75"/>
      <c r="H213" s="75"/>
      <c r="I213" s="75"/>
      <c r="J213" s="4" t="s">
        <v>19</v>
      </c>
      <c r="K213" s="45">
        <f t="shared" si="13"/>
        <v>0</v>
      </c>
      <c r="L213" s="46"/>
      <c r="M213" s="5"/>
    </row>
    <row r="214" spans="2:13" s="1" customFormat="1" ht="36.950000000000003" customHeight="1" x14ac:dyDescent="0.25">
      <c r="B214" s="73" t="s">
        <v>345</v>
      </c>
      <c r="C214" s="73"/>
      <c r="F214" s="75"/>
      <c r="G214" s="75"/>
      <c r="H214" s="75"/>
      <c r="I214" s="75"/>
      <c r="J214" s="4" t="s">
        <v>19</v>
      </c>
      <c r="K214" s="45">
        <f t="shared" si="13"/>
        <v>0</v>
      </c>
      <c r="L214" s="46"/>
      <c r="M214" s="5"/>
    </row>
    <row r="215" spans="2:13" s="1" customFormat="1" ht="36.950000000000003" customHeight="1" x14ac:dyDescent="0.25">
      <c r="B215" s="70" t="s">
        <v>346</v>
      </c>
      <c r="C215" s="70"/>
      <c r="F215" s="80"/>
      <c r="G215" s="80"/>
      <c r="H215" s="80"/>
      <c r="I215" s="80"/>
      <c r="J215" s="4" t="s">
        <v>19</v>
      </c>
      <c r="K215" s="45">
        <f t="shared" si="13"/>
        <v>25000</v>
      </c>
      <c r="L215" s="46">
        <v>25000</v>
      </c>
      <c r="M215" s="5"/>
    </row>
    <row r="216" spans="2:13" s="1" customFormat="1" ht="36.950000000000003" customHeight="1" x14ac:dyDescent="0.25">
      <c r="B216" s="70" t="s">
        <v>334</v>
      </c>
      <c r="C216" s="70"/>
      <c r="F216" s="80"/>
      <c r="G216" s="80"/>
      <c r="H216" s="80"/>
      <c r="I216" s="80"/>
      <c r="J216" s="4" t="s">
        <v>19</v>
      </c>
      <c r="K216" s="45">
        <f t="shared" si="13"/>
        <v>0</v>
      </c>
      <c r="L216" s="46"/>
      <c r="M216" s="5"/>
    </row>
    <row r="217" spans="2:13" s="1" customFormat="1" ht="36.950000000000003" customHeight="1" x14ac:dyDescent="0.25">
      <c r="B217" s="70" t="s">
        <v>347</v>
      </c>
      <c r="C217" s="70"/>
      <c r="F217" s="80"/>
      <c r="G217" s="80"/>
      <c r="H217" s="80"/>
      <c r="I217" s="80"/>
      <c r="J217" s="4" t="s">
        <v>19</v>
      </c>
      <c r="K217" s="45">
        <f t="shared" si="13"/>
        <v>80921</v>
      </c>
      <c r="L217" s="46">
        <v>80921</v>
      </c>
      <c r="M217" s="5"/>
    </row>
    <row r="218" spans="2:13" s="1" customFormat="1" ht="36.950000000000003" customHeight="1" x14ac:dyDescent="0.25">
      <c r="B218" s="70" t="s">
        <v>348</v>
      </c>
      <c r="C218" s="70"/>
      <c r="F218" s="80"/>
      <c r="G218" s="80"/>
      <c r="H218" s="80"/>
      <c r="I218" s="80"/>
      <c r="J218" s="4" t="s">
        <v>19</v>
      </c>
      <c r="K218" s="45">
        <f t="shared" si="13"/>
        <v>0</v>
      </c>
      <c r="L218" s="46"/>
      <c r="M218" s="5"/>
    </row>
    <row r="219" spans="2:13" s="1" customFormat="1" ht="36.950000000000003" customHeight="1" x14ac:dyDescent="0.25">
      <c r="B219" s="70" t="s">
        <v>349</v>
      </c>
      <c r="C219" s="70"/>
      <c r="F219" s="80"/>
      <c r="G219" s="80"/>
      <c r="H219" s="80"/>
      <c r="I219" s="80"/>
      <c r="J219" s="4" t="s">
        <v>19</v>
      </c>
      <c r="K219" s="45">
        <f t="shared" si="13"/>
        <v>0</v>
      </c>
      <c r="L219" s="46"/>
      <c r="M219" s="5"/>
    </row>
    <row r="220" spans="2:13" s="1" customFormat="1" ht="36.950000000000003" customHeight="1" x14ac:dyDescent="0.25">
      <c r="B220" s="70" t="s">
        <v>337</v>
      </c>
      <c r="C220" s="70"/>
      <c r="F220" s="80"/>
      <c r="G220" s="80"/>
      <c r="H220" s="80"/>
      <c r="I220" s="80"/>
      <c r="J220" s="4" t="s">
        <v>19</v>
      </c>
      <c r="K220" s="45">
        <f t="shared" si="13"/>
        <v>85000</v>
      </c>
      <c r="L220" s="46">
        <v>85000</v>
      </c>
      <c r="M220" s="5"/>
    </row>
    <row r="221" spans="2:13" s="1" customFormat="1" ht="36.950000000000003" customHeight="1" x14ac:dyDescent="0.25">
      <c r="B221" s="70" t="s">
        <v>350</v>
      </c>
      <c r="C221" s="70"/>
      <c r="F221" s="80"/>
      <c r="G221" s="80"/>
      <c r="H221" s="80"/>
      <c r="I221" s="80"/>
      <c r="J221" s="4" t="s">
        <v>19</v>
      </c>
      <c r="K221" s="45">
        <f t="shared" si="13"/>
        <v>0</v>
      </c>
      <c r="L221" s="46"/>
      <c r="M221" s="5"/>
    </row>
    <row r="222" spans="2:13" s="1" customFormat="1" ht="36.950000000000003" customHeight="1" x14ac:dyDescent="0.25">
      <c r="B222" s="70" t="s">
        <v>351</v>
      </c>
      <c r="C222" s="70"/>
      <c r="F222" s="80"/>
      <c r="G222" s="80"/>
      <c r="H222" s="80"/>
      <c r="I222" s="80"/>
      <c r="J222" s="4" t="s">
        <v>19</v>
      </c>
      <c r="K222" s="45">
        <f t="shared" si="13"/>
        <v>0</v>
      </c>
      <c r="L222" s="46"/>
      <c r="M222" s="5"/>
    </row>
    <row r="223" spans="2:13" s="1" customFormat="1" ht="36.950000000000003" customHeight="1" x14ac:dyDescent="0.25">
      <c r="B223" s="70" t="s">
        <v>352</v>
      </c>
      <c r="C223" s="70"/>
      <c r="F223" s="80"/>
      <c r="G223" s="80"/>
      <c r="H223" s="80"/>
      <c r="I223" s="80"/>
      <c r="J223" s="4" t="s">
        <v>19</v>
      </c>
      <c r="K223" s="45">
        <f t="shared" si="13"/>
        <v>0</v>
      </c>
      <c r="L223" s="46"/>
      <c r="M223" s="5"/>
    </row>
    <row r="224" spans="2:13" s="1" customFormat="1" ht="36.950000000000003" customHeight="1" x14ac:dyDescent="0.25">
      <c r="B224" s="70" t="s">
        <v>353</v>
      </c>
      <c r="C224" s="70"/>
      <c r="F224" s="80"/>
      <c r="G224" s="80"/>
      <c r="H224" s="80"/>
      <c r="I224" s="80"/>
      <c r="J224" s="4" t="s">
        <v>19</v>
      </c>
      <c r="K224" s="45">
        <f t="shared" si="13"/>
        <v>0</v>
      </c>
      <c r="L224" s="46"/>
      <c r="M224" s="5"/>
    </row>
    <row r="225" spans="2:13" s="1" customFormat="1" ht="36.950000000000003" customHeight="1" x14ac:dyDescent="0.25">
      <c r="B225" s="70" t="s">
        <v>354</v>
      </c>
      <c r="C225" s="70"/>
      <c r="F225" s="80"/>
      <c r="G225" s="80"/>
      <c r="H225" s="80"/>
      <c r="I225" s="80"/>
      <c r="J225" s="4" t="s">
        <v>19</v>
      </c>
      <c r="K225" s="45">
        <f t="shared" si="13"/>
        <v>0</v>
      </c>
      <c r="L225" s="46"/>
      <c r="M225" s="5"/>
    </row>
    <row r="226" spans="2:13" s="1" customFormat="1" ht="36.950000000000003" customHeight="1" x14ac:dyDescent="0.25">
      <c r="B226" s="70" t="s">
        <v>355</v>
      </c>
      <c r="C226" s="70"/>
      <c r="F226" s="80"/>
      <c r="G226" s="80"/>
      <c r="H226" s="80"/>
      <c r="I226" s="80"/>
      <c r="J226" s="4" t="s">
        <v>19</v>
      </c>
      <c r="K226" s="45">
        <f t="shared" si="13"/>
        <v>12000</v>
      </c>
      <c r="L226" s="46">
        <v>12000</v>
      </c>
      <c r="M226" s="5"/>
    </row>
    <row r="227" spans="2:13" s="1" customFormat="1" ht="36.950000000000003" customHeight="1" x14ac:dyDescent="0.25">
      <c r="B227" s="70" t="s">
        <v>356</v>
      </c>
      <c r="C227" s="70"/>
      <c r="F227" s="80"/>
      <c r="G227" s="80"/>
      <c r="H227" s="80"/>
      <c r="I227" s="80"/>
      <c r="J227" s="4" t="s">
        <v>19</v>
      </c>
      <c r="K227" s="45">
        <f t="shared" si="13"/>
        <v>144000</v>
      </c>
      <c r="L227" s="46">
        <v>144000</v>
      </c>
      <c r="M227" s="5"/>
    </row>
    <row r="228" spans="2:13" s="1" customFormat="1" ht="36.950000000000003" customHeight="1" x14ac:dyDescent="0.25">
      <c r="B228" s="70" t="s">
        <v>357</v>
      </c>
      <c r="C228" s="70"/>
      <c r="F228" s="80"/>
      <c r="G228" s="80"/>
      <c r="H228" s="80"/>
      <c r="I228" s="80"/>
      <c r="J228" s="4" t="s">
        <v>19</v>
      </c>
      <c r="K228" s="45">
        <f t="shared" si="13"/>
        <v>36000</v>
      </c>
      <c r="L228" s="46">
        <v>36000</v>
      </c>
      <c r="M228" s="5"/>
    </row>
    <row r="229" spans="2:13" s="1" customFormat="1" ht="36.950000000000003" customHeight="1" x14ac:dyDescent="0.25">
      <c r="B229" s="70" t="s">
        <v>358</v>
      </c>
      <c r="C229" s="70"/>
      <c r="F229" s="80"/>
      <c r="G229" s="80"/>
      <c r="H229" s="80"/>
      <c r="I229" s="80"/>
      <c r="J229" s="4" t="s">
        <v>19</v>
      </c>
      <c r="K229" s="45">
        <f t="shared" si="13"/>
        <v>0</v>
      </c>
      <c r="L229" s="46"/>
      <c r="M229" s="5"/>
    </row>
    <row r="230" spans="2:13" s="1" customFormat="1" ht="36.950000000000003" customHeight="1" x14ac:dyDescent="0.25">
      <c r="B230" s="70" t="s">
        <v>359</v>
      </c>
      <c r="C230" s="70"/>
      <c r="F230" s="75"/>
      <c r="G230" s="75"/>
      <c r="H230" s="75"/>
      <c r="I230" s="75"/>
      <c r="J230" s="4" t="s">
        <v>19</v>
      </c>
      <c r="K230" s="45">
        <f t="shared" si="13"/>
        <v>270000</v>
      </c>
      <c r="L230" s="46">
        <v>270000</v>
      </c>
      <c r="M230" s="5"/>
    </row>
    <row r="231" spans="2:13" s="1" customFormat="1" ht="36.950000000000003" customHeight="1" x14ac:dyDescent="0.25">
      <c r="B231" s="18" t="s">
        <v>330</v>
      </c>
      <c r="C231" s="3"/>
      <c r="F231" s="75"/>
      <c r="G231" s="75"/>
      <c r="H231" s="75"/>
      <c r="I231" s="75"/>
      <c r="J231" s="4" t="s">
        <v>19</v>
      </c>
      <c r="K231" s="45">
        <f t="shared" si="13"/>
        <v>652921</v>
      </c>
      <c r="L231" s="50">
        <f>SUM(L215:L230)</f>
        <v>652921</v>
      </c>
      <c r="M231" s="5"/>
    </row>
    <row r="232" spans="2:13" s="1" customFormat="1" ht="36.950000000000003" customHeight="1" x14ac:dyDescent="0.25">
      <c r="C232" s="3"/>
      <c r="F232" s="75"/>
      <c r="G232" s="75"/>
      <c r="H232" s="75"/>
      <c r="I232" s="75"/>
      <c r="J232" s="4" t="s">
        <v>19</v>
      </c>
      <c r="K232" s="45">
        <f t="shared" si="13"/>
        <v>0</v>
      </c>
      <c r="L232" s="46"/>
      <c r="M232" s="5"/>
    </row>
    <row r="233" spans="2:13" s="1" customFormat="1" ht="36.950000000000003" customHeight="1" x14ac:dyDescent="0.25">
      <c r="B233" s="72" t="s">
        <v>323</v>
      </c>
      <c r="C233" s="72"/>
      <c r="F233" s="75"/>
      <c r="G233" s="75"/>
      <c r="H233" s="75"/>
      <c r="I233" s="75"/>
      <c r="J233" s="4" t="s">
        <v>19</v>
      </c>
      <c r="K233" s="45">
        <f t="shared" si="13"/>
        <v>0</v>
      </c>
      <c r="L233" s="46"/>
      <c r="M233" s="5"/>
    </row>
    <row r="234" spans="2:13" s="1" customFormat="1" ht="36.950000000000003" customHeight="1" x14ac:dyDescent="0.25">
      <c r="B234" s="70" t="s">
        <v>360</v>
      </c>
      <c r="C234" s="70"/>
      <c r="F234" s="80"/>
      <c r="G234" s="80"/>
      <c r="H234" s="80"/>
      <c r="I234" s="80"/>
      <c r="J234" s="4" t="s">
        <v>19</v>
      </c>
      <c r="K234" s="45">
        <f t="shared" si="13"/>
        <v>50000</v>
      </c>
      <c r="L234" s="46">
        <v>50000</v>
      </c>
      <c r="M234" s="5"/>
    </row>
    <row r="235" spans="2:13" s="1" customFormat="1" ht="36.950000000000003" customHeight="1" x14ac:dyDescent="0.25">
      <c r="B235" s="70" t="s">
        <v>361</v>
      </c>
      <c r="C235" s="70"/>
      <c r="D235" s="70"/>
      <c r="E235" s="70"/>
      <c r="F235" s="80"/>
      <c r="G235" s="80"/>
      <c r="H235" s="80"/>
      <c r="I235" s="80"/>
      <c r="J235" s="4" t="s">
        <v>19</v>
      </c>
      <c r="K235" s="45">
        <f t="shared" si="13"/>
        <v>56000</v>
      </c>
      <c r="L235" s="46">
        <v>56000</v>
      </c>
      <c r="M235" s="5"/>
    </row>
    <row r="236" spans="2:13" s="1" customFormat="1" ht="36.950000000000003" customHeight="1" x14ac:dyDescent="0.25">
      <c r="B236" s="71" t="s">
        <v>362</v>
      </c>
      <c r="C236" s="71"/>
      <c r="F236" s="80"/>
      <c r="G236" s="80"/>
      <c r="H236" s="80"/>
      <c r="I236" s="80"/>
      <c r="J236" s="4" t="s">
        <v>19</v>
      </c>
      <c r="K236" s="45">
        <f t="shared" si="13"/>
        <v>0</v>
      </c>
      <c r="L236" s="46"/>
      <c r="M236" s="5"/>
    </row>
    <row r="237" spans="2:13" s="1" customFormat="1" ht="36.950000000000003" customHeight="1" x14ac:dyDescent="0.25">
      <c r="B237" s="71" t="s">
        <v>363</v>
      </c>
      <c r="C237" s="71"/>
      <c r="F237" s="80"/>
      <c r="G237" s="80"/>
      <c r="H237" s="80"/>
      <c r="I237" s="80"/>
      <c r="J237" s="4" t="s">
        <v>19</v>
      </c>
      <c r="K237" s="45">
        <f t="shared" si="13"/>
        <v>80000</v>
      </c>
      <c r="L237" s="46">
        <v>80000</v>
      </c>
      <c r="M237" s="5"/>
    </row>
    <row r="238" spans="2:13" s="1" customFormat="1" ht="36.950000000000003" customHeight="1" x14ac:dyDescent="0.25">
      <c r="B238" s="68" t="s">
        <v>364</v>
      </c>
      <c r="C238" s="68"/>
      <c r="D238" s="68"/>
      <c r="E238" s="68"/>
      <c r="F238" s="80"/>
      <c r="G238" s="80"/>
      <c r="H238" s="80"/>
      <c r="I238" s="80"/>
      <c r="J238" s="4" t="s">
        <v>19</v>
      </c>
      <c r="K238" s="45">
        <f t="shared" si="13"/>
        <v>0</v>
      </c>
      <c r="L238" s="46"/>
      <c r="M238" s="5"/>
    </row>
    <row r="239" spans="2:13" s="1" customFormat="1" ht="36.950000000000003" customHeight="1" x14ac:dyDescent="0.25">
      <c r="B239" s="68" t="s">
        <v>365</v>
      </c>
      <c r="C239" s="68"/>
      <c r="D239" s="68"/>
      <c r="E239" s="68"/>
      <c r="F239" s="80"/>
      <c r="G239" s="80"/>
      <c r="H239" s="80"/>
      <c r="I239" s="80"/>
      <c r="J239" s="4" t="s">
        <v>19</v>
      </c>
      <c r="K239" s="45">
        <f t="shared" si="13"/>
        <v>0</v>
      </c>
      <c r="L239" s="46"/>
      <c r="M239" s="5"/>
    </row>
    <row r="240" spans="2:13" s="1" customFormat="1" ht="36.950000000000003" customHeight="1" x14ac:dyDescent="0.25">
      <c r="B240" s="9" t="s">
        <v>366</v>
      </c>
      <c r="C240" s="28"/>
      <c r="D240" s="28"/>
      <c r="E240" s="28"/>
      <c r="F240" s="75"/>
      <c r="G240" s="75"/>
      <c r="H240" s="75"/>
      <c r="I240" s="75"/>
      <c r="J240" s="4" t="s">
        <v>19</v>
      </c>
      <c r="K240" s="45">
        <f t="shared" si="13"/>
        <v>20000</v>
      </c>
      <c r="L240" s="46">
        <v>20000</v>
      </c>
      <c r="M240" s="5"/>
    </row>
    <row r="241" spans="2:13" s="1" customFormat="1" ht="36.950000000000003" customHeight="1" x14ac:dyDescent="0.25">
      <c r="B241" s="9" t="s">
        <v>318</v>
      </c>
      <c r="C241" s="28"/>
      <c r="D241" s="28"/>
      <c r="E241" s="28"/>
      <c r="F241" s="75"/>
      <c r="G241" s="75"/>
      <c r="H241" s="75"/>
      <c r="I241" s="75"/>
      <c r="J241" s="4" t="s">
        <v>19</v>
      </c>
      <c r="K241" s="45">
        <f t="shared" si="13"/>
        <v>240000</v>
      </c>
      <c r="L241" s="46">
        <v>240000</v>
      </c>
      <c r="M241" s="5"/>
    </row>
    <row r="242" spans="2:13" s="1" customFormat="1" ht="36.950000000000003" customHeight="1" x14ac:dyDescent="0.25">
      <c r="B242" s="9" t="s">
        <v>308</v>
      </c>
      <c r="C242" s="29"/>
      <c r="D242" s="29"/>
      <c r="E242" s="29"/>
      <c r="F242" s="75"/>
      <c r="G242" s="75"/>
      <c r="H242" s="75"/>
      <c r="I242" s="75"/>
      <c r="J242" s="4" t="s">
        <v>19</v>
      </c>
      <c r="K242" s="45">
        <f t="shared" si="13"/>
        <v>33945</v>
      </c>
      <c r="L242" s="46">
        <v>33945</v>
      </c>
      <c r="M242" s="5"/>
    </row>
    <row r="243" spans="2:13" s="1" customFormat="1" ht="36.950000000000003" customHeight="1" x14ac:dyDescent="0.25">
      <c r="B243" s="9" t="s">
        <v>367</v>
      </c>
      <c r="C243" s="28"/>
      <c r="D243" s="28"/>
      <c r="E243" s="28"/>
      <c r="F243" s="75"/>
      <c r="G243" s="75"/>
      <c r="H243" s="75"/>
      <c r="I243" s="75"/>
      <c r="J243" s="4" t="s">
        <v>19</v>
      </c>
      <c r="K243" s="45">
        <f t="shared" si="13"/>
        <v>121614</v>
      </c>
      <c r="L243" s="46">
        <v>121614</v>
      </c>
      <c r="M243" s="5"/>
    </row>
    <row r="244" spans="2:13" s="1" customFormat="1" ht="36.950000000000003" customHeight="1" x14ac:dyDescent="0.25">
      <c r="B244" s="9" t="s">
        <v>310</v>
      </c>
      <c r="C244" s="28"/>
      <c r="D244" s="28"/>
      <c r="E244" s="28"/>
      <c r="F244" s="75"/>
      <c r="G244" s="75"/>
      <c r="H244" s="75"/>
      <c r="I244" s="75"/>
      <c r="J244" s="4" t="s">
        <v>19</v>
      </c>
      <c r="K244" s="45">
        <f t="shared" si="13"/>
        <v>36000</v>
      </c>
      <c r="L244" s="46">
        <v>36000</v>
      </c>
      <c r="M244" s="5"/>
    </row>
    <row r="245" spans="2:13" s="1" customFormat="1" ht="36.950000000000003" customHeight="1" x14ac:dyDescent="0.25">
      <c r="B245" s="9" t="s">
        <v>368</v>
      </c>
      <c r="C245" s="28"/>
      <c r="D245" s="28"/>
      <c r="E245" s="28"/>
      <c r="F245" s="75"/>
      <c r="G245" s="75"/>
      <c r="H245" s="75"/>
      <c r="I245" s="75"/>
      <c r="J245" s="4" t="s">
        <v>19</v>
      </c>
      <c r="K245" s="45">
        <f t="shared" si="13"/>
        <v>90000</v>
      </c>
      <c r="L245" s="46">
        <v>90000</v>
      </c>
      <c r="M245" s="5"/>
    </row>
    <row r="246" spans="2:13" s="1" customFormat="1" ht="36.950000000000003" customHeight="1" x14ac:dyDescent="0.25">
      <c r="B246" s="10" t="s">
        <v>369</v>
      </c>
      <c r="C246" s="3"/>
      <c r="D246" s="14"/>
      <c r="E246" s="14"/>
      <c r="F246" s="75"/>
      <c r="G246" s="75"/>
      <c r="H246" s="75"/>
      <c r="I246" s="75"/>
      <c r="J246" s="4" t="s">
        <v>19</v>
      </c>
      <c r="K246" s="45">
        <f t="shared" si="13"/>
        <v>541559</v>
      </c>
      <c r="L246" s="50">
        <f>SUM(L240:L245)</f>
        <v>541559</v>
      </c>
      <c r="M246" s="5"/>
    </row>
    <row r="247" spans="2:13" s="1" customFormat="1" ht="36.950000000000003" customHeight="1" x14ac:dyDescent="0.25">
      <c r="B247" s="9"/>
      <c r="C247" s="17"/>
      <c r="D247" s="14"/>
      <c r="E247" s="14"/>
      <c r="F247" s="75"/>
      <c r="G247" s="75"/>
      <c r="H247" s="75"/>
      <c r="I247" s="75"/>
      <c r="J247" s="4" t="s">
        <v>19</v>
      </c>
      <c r="K247" s="45">
        <f t="shared" si="13"/>
        <v>0</v>
      </c>
      <c r="L247" s="50"/>
      <c r="M247" s="5"/>
    </row>
    <row r="248" spans="2:13" s="1" customFormat="1" ht="36.950000000000003" customHeight="1" x14ac:dyDescent="0.25">
      <c r="B248" s="10" t="s">
        <v>300</v>
      </c>
      <c r="C248" s="31"/>
      <c r="D248" s="31"/>
      <c r="E248" s="31"/>
      <c r="F248" s="75"/>
      <c r="G248" s="75"/>
      <c r="H248" s="75"/>
      <c r="I248" s="75"/>
      <c r="J248" s="4" t="s">
        <v>19</v>
      </c>
      <c r="K248" s="45">
        <f t="shared" si="13"/>
        <v>0</v>
      </c>
      <c r="L248" s="50"/>
      <c r="M248" s="5"/>
    </row>
    <row r="249" spans="2:13" s="1" customFormat="1" ht="36.950000000000003" customHeight="1" x14ac:dyDescent="0.25">
      <c r="B249" s="64" t="s">
        <v>370</v>
      </c>
      <c r="C249" s="64"/>
      <c r="D249" s="17"/>
      <c r="E249" s="17"/>
      <c r="F249" s="75"/>
      <c r="G249" s="75"/>
      <c r="H249" s="75"/>
      <c r="I249" s="75"/>
      <c r="J249" s="4" t="s">
        <v>19</v>
      </c>
      <c r="K249" s="45">
        <f t="shared" si="13"/>
        <v>160000</v>
      </c>
      <c r="L249" s="46">
        <v>160000</v>
      </c>
      <c r="M249" s="5"/>
    </row>
    <row r="250" spans="2:13" s="1" customFormat="1" ht="36.950000000000003" customHeight="1" x14ac:dyDescent="0.25">
      <c r="B250" s="9" t="s">
        <v>371</v>
      </c>
      <c r="C250" s="17"/>
      <c r="D250" s="17"/>
      <c r="E250" s="17"/>
      <c r="F250" s="75"/>
      <c r="G250" s="75"/>
      <c r="H250" s="75"/>
      <c r="I250" s="75"/>
      <c r="J250" s="4" t="s">
        <v>19</v>
      </c>
      <c r="K250" s="45">
        <f t="shared" si="13"/>
        <v>15000</v>
      </c>
      <c r="L250" s="46">
        <v>15000</v>
      </c>
      <c r="M250" s="5"/>
    </row>
    <row r="251" spans="2:13" s="1" customFormat="1" ht="36.950000000000003" customHeight="1" x14ac:dyDescent="0.25">
      <c r="B251" s="10" t="s">
        <v>369</v>
      </c>
      <c r="C251" s="3"/>
      <c r="D251" s="14"/>
      <c r="E251" s="14"/>
      <c r="F251" s="75"/>
      <c r="G251" s="75"/>
      <c r="H251" s="75"/>
      <c r="I251" s="75"/>
      <c r="J251" s="4" t="s">
        <v>19</v>
      </c>
      <c r="K251" s="45">
        <f t="shared" si="13"/>
        <v>175000</v>
      </c>
      <c r="L251" s="50">
        <f>SUM(L249:L250)</f>
        <v>175000</v>
      </c>
      <c r="M251" s="5"/>
    </row>
    <row r="252" spans="2:13" s="1" customFormat="1" ht="36.950000000000003" customHeight="1" x14ac:dyDescent="0.25">
      <c r="B252" s="10" t="s">
        <v>13</v>
      </c>
      <c r="C252" s="3"/>
      <c r="D252" s="14"/>
      <c r="E252" s="14"/>
      <c r="F252" s="75"/>
      <c r="G252" s="75"/>
      <c r="H252" s="75"/>
      <c r="I252" s="75"/>
      <c r="J252" s="4" t="s">
        <v>19</v>
      </c>
      <c r="K252" s="45">
        <f t="shared" si="13"/>
        <v>716559</v>
      </c>
      <c r="L252" s="50">
        <f>L251+L246</f>
        <v>716559</v>
      </c>
      <c r="M252" s="5"/>
    </row>
    <row r="253" spans="2:13" s="1" customFormat="1" ht="36.950000000000003" customHeight="1" x14ac:dyDescent="0.25">
      <c r="B253" s="9"/>
      <c r="C253" s="17"/>
      <c r="D253" s="14"/>
      <c r="E253" s="14"/>
      <c r="F253" s="75"/>
      <c r="G253" s="75"/>
      <c r="H253" s="75"/>
      <c r="I253" s="75"/>
      <c r="J253" s="4" t="s">
        <v>19</v>
      </c>
      <c r="K253" s="45">
        <f t="shared" si="13"/>
        <v>0</v>
      </c>
      <c r="L253" s="50"/>
      <c r="M253" s="5"/>
    </row>
    <row r="254" spans="2:13" s="1" customFormat="1" ht="36.950000000000003" customHeight="1" x14ac:dyDescent="0.25">
      <c r="B254" s="68" t="s">
        <v>372</v>
      </c>
      <c r="C254" s="68"/>
      <c r="D254" s="68"/>
      <c r="E254" s="68"/>
      <c r="F254" s="75"/>
      <c r="G254" s="75"/>
      <c r="H254" s="75"/>
      <c r="I254" s="75"/>
      <c r="J254" s="4" t="s">
        <v>19</v>
      </c>
      <c r="K254" s="45">
        <f t="shared" si="13"/>
        <v>0</v>
      </c>
      <c r="L254" s="46"/>
      <c r="M254" s="5"/>
    </row>
    <row r="255" spans="2:13" s="1" customFormat="1" ht="36.950000000000003" customHeight="1" x14ac:dyDescent="0.25">
      <c r="B255" s="68" t="s">
        <v>365</v>
      </c>
      <c r="C255" s="68"/>
      <c r="D255" s="68"/>
      <c r="E255" s="68"/>
      <c r="F255" s="75"/>
      <c r="G255" s="75"/>
      <c r="H255" s="75"/>
      <c r="I255" s="75"/>
      <c r="J255" s="4" t="s">
        <v>19</v>
      </c>
      <c r="K255" s="45">
        <f t="shared" si="13"/>
        <v>0</v>
      </c>
      <c r="L255" s="46"/>
      <c r="M255" s="5"/>
    </row>
    <row r="256" spans="2:13" s="1" customFormat="1" ht="36.950000000000003" customHeight="1" x14ac:dyDescent="0.25">
      <c r="B256" s="9" t="s">
        <v>373</v>
      </c>
      <c r="C256" s="17"/>
      <c r="D256" s="17"/>
      <c r="E256" s="17"/>
      <c r="F256" s="75"/>
      <c r="G256" s="75"/>
      <c r="H256" s="75"/>
      <c r="I256" s="75"/>
      <c r="J256" s="4" t="s">
        <v>19</v>
      </c>
      <c r="K256" s="45">
        <f t="shared" si="13"/>
        <v>25000</v>
      </c>
      <c r="L256" s="46">
        <v>25000</v>
      </c>
      <c r="M256" s="5"/>
    </row>
    <row r="257" spans="2:13" s="1" customFormat="1" ht="36.950000000000003" customHeight="1" x14ac:dyDescent="0.25">
      <c r="B257" s="9" t="s">
        <v>307</v>
      </c>
      <c r="C257" s="17"/>
      <c r="D257" s="17"/>
      <c r="E257" s="17"/>
      <c r="F257" s="75"/>
      <c r="G257" s="75"/>
      <c r="H257" s="75"/>
      <c r="I257" s="75"/>
      <c r="J257" s="4" t="s">
        <v>19</v>
      </c>
      <c r="K257" s="45">
        <f t="shared" si="13"/>
        <v>65000</v>
      </c>
      <c r="L257" s="46">
        <v>65000</v>
      </c>
      <c r="M257" s="5"/>
    </row>
    <row r="258" spans="2:13" s="1" customFormat="1" ht="36.950000000000003" customHeight="1" x14ac:dyDescent="0.25">
      <c r="B258" s="9" t="s">
        <v>374</v>
      </c>
      <c r="C258" s="17"/>
      <c r="D258" s="17"/>
      <c r="E258" s="17"/>
      <c r="F258" s="75"/>
      <c r="G258" s="75"/>
      <c r="H258" s="75"/>
      <c r="I258" s="75"/>
      <c r="J258" s="4" t="s">
        <v>19</v>
      </c>
      <c r="K258" s="45">
        <f t="shared" si="13"/>
        <v>120000</v>
      </c>
      <c r="L258" s="46">
        <v>120000</v>
      </c>
      <c r="M258" s="5"/>
    </row>
    <row r="259" spans="2:13" s="1" customFormat="1" ht="36.950000000000003" customHeight="1" x14ac:dyDescent="0.25">
      <c r="B259" s="9" t="s">
        <v>375</v>
      </c>
      <c r="C259" s="17"/>
      <c r="D259" s="17"/>
      <c r="E259" s="17"/>
      <c r="F259" s="75"/>
      <c r="G259" s="75"/>
      <c r="H259" s="75"/>
      <c r="I259" s="75"/>
      <c r="J259" s="4" t="s">
        <v>19</v>
      </c>
      <c r="K259" s="45">
        <f t="shared" si="13"/>
        <v>74398</v>
      </c>
      <c r="L259" s="46">
        <v>74398</v>
      </c>
      <c r="M259" s="5"/>
    </row>
    <row r="260" spans="2:13" s="1" customFormat="1" ht="36.950000000000003" customHeight="1" x14ac:dyDescent="0.25">
      <c r="B260" s="9" t="s">
        <v>376</v>
      </c>
      <c r="C260" s="17"/>
      <c r="D260" s="17"/>
      <c r="E260" s="17"/>
      <c r="F260" s="75"/>
      <c r="G260" s="75"/>
      <c r="H260" s="75"/>
      <c r="I260" s="75"/>
      <c r="J260" s="4" t="s">
        <v>19</v>
      </c>
      <c r="K260" s="45">
        <f t="shared" si="13"/>
        <v>56890</v>
      </c>
      <c r="L260" s="46">
        <v>56890</v>
      </c>
      <c r="M260" s="5"/>
    </row>
    <row r="261" spans="2:13" s="1" customFormat="1" ht="36.950000000000003" customHeight="1" x14ac:dyDescent="0.25">
      <c r="B261" s="9" t="s">
        <v>377</v>
      </c>
      <c r="C261" s="17"/>
      <c r="D261" s="17"/>
      <c r="E261" s="17"/>
      <c r="F261" s="75"/>
      <c r="G261" s="75"/>
      <c r="H261" s="75"/>
      <c r="I261" s="75"/>
      <c r="J261" s="4" t="s">
        <v>19</v>
      </c>
      <c r="K261" s="45">
        <f t="shared" si="13"/>
        <v>102000</v>
      </c>
      <c r="L261" s="46">
        <v>102000</v>
      </c>
      <c r="M261" s="5"/>
    </row>
    <row r="262" spans="2:13" s="1" customFormat="1" ht="36.950000000000003" customHeight="1" x14ac:dyDescent="0.25">
      <c r="B262" s="10" t="s">
        <v>369</v>
      </c>
      <c r="C262" s="3"/>
      <c r="D262" s="17"/>
      <c r="E262" s="17"/>
      <c r="F262" s="75"/>
      <c r="G262" s="75"/>
      <c r="H262" s="75"/>
      <c r="I262" s="75"/>
      <c r="J262" s="4" t="s">
        <v>19</v>
      </c>
      <c r="K262" s="45">
        <f t="shared" si="13"/>
        <v>443288</v>
      </c>
      <c r="L262" s="50">
        <f>SUM(L256:L261)</f>
        <v>443288</v>
      </c>
      <c r="M262" s="5"/>
    </row>
    <row r="263" spans="2:13" s="1" customFormat="1" ht="36.950000000000003" customHeight="1" x14ac:dyDescent="0.25">
      <c r="B263" s="10"/>
      <c r="C263" s="3"/>
      <c r="D263" s="17"/>
      <c r="E263" s="17"/>
      <c r="F263" s="75"/>
      <c r="G263" s="75"/>
      <c r="H263" s="75"/>
      <c r="I263" s="75"/>
      <c r="J263" s="4" t="s">
        <v>19</v>
      </c>
      <c r="K263" s="45">
        <f t="shared" si="13"/>
        <v>0</v>
      </c>
      <c r="L263" s="50"/>
      <c r="M263" s="5"/>
    </row>
    <row r="264" spans="2:13" s="1" customFormat="1" ht="36.950000000000003" customHeight="1" x14ac:dyDescent="0.25">
      <c r="B264" s="10" t="s">
        <v>300</v>
      </c>
      <c r="C264" s="17"/>
      <c r="D264" s="17"/>
      <c r="E264" s="17"/>
      <c r="F264" s="75"/>
      <c r="G264" s="75"/>
      <c r="H264" s="75"/>
      <c r="I264" s="75"/>
      <c r="J264" s="4" t="s">
        <v>19</v>
      </c>
      <c r="K264" s="45">
        <f t="shared" si="13"/>
        <v>0</v>
      </c>
      <c r="L264" s="46"/>
      <c r="M264" s="5"/>
    </row>
    <row r="265" spans="2:13" s="1" customFormat="1" ht="36.950000000000003" customHeight="1" x14ac:dyDescent="0.25">
      <c r="B265" s="9" t="s">
        <v>378</v>
      </c>
      <c r="C265" s="17"/>
      <c r="D265" s="17"/>
      <c r="E265" s="17"/>
      <c r="F265" s="75"/>
      <c r="G265" s="75"/>
      <c r="H265" s="75"/>
      <c r="I265" s="75"/>
      <c r="J265" s="4" t="s">
        <v>19</v>
      </c>
      <c r="K265" s="45">
        <f t="shared" ref="K265:K328" si="14">L265+M265</f>
        <v>80000</v>
      </c>
      <c r="L265" s="46">
        <v>80000</v>
      </c>
      <c r="M265" s="5"/>
    </row>
    <row r="266" spans="2:13" s="1" customFormat="1" ht="36.950000000000003" customHeight="1" x14ac:dyDescent="0.25">
      <c r="B266" s="9" t="s">
        <v>379</v>
      </c>
      <c r="C266" s="17"/>
      <c r="D266" s="17"/>
      <c r="E266" s="17"/>
      <c r="F266" s="75"/>
      <c r="G266" s="75"/>
      <c r="H266" s="75"/>
      <c r="I266" s="75"/>
      <c r="J266" s="4" t="s">
        <v>19</v>
      </c>
      <c r="K266" s="45">
        <f t="shared" si="14"/>
        <v>78000</v>
      </c>
      <c r="L266" s="46">
        <v>78000</v>
      </c>
    </row>
    <row r="267" spans="2:13" s="1" customFormat="1" ht="36.950000000000003" customHeight="1" x14ac:dyDescent="0.25">
      <c r="B267" s="10" t="s">
        <v>369</v>
      </c>
      <c r="C267" s="3"/>
      <c r="D267" s="42"/>
      <c r="E267" s="42"/>
      <c r="F267" s="75"/>
      <c r="G267" s="75"/>
      <c r="H267" s="75"/>
      <c r="I267" s="75"/>
      <c r="J267" s="4" t="s">
        <v>19</v>
      </c>
      <c r="K267" s="45">
        <f t="shared" si="14"/>
        <v>158000</v>
      </c>
      <c r="L267" s="50">
        <f>SUM(L265:L266)</f>
        <v>158000</v>
      </c>
    </row>
    <row r="268" spans="2:13" s="1" customFormat="1" ht="36.950000000000003" customHeight="1" x14ac:dyDescent="0.25">
      <c r="B268" s="10" t="s">
        <v>13</v>
      </c>
      <c r="C268" s="3"/>
      <c r="D268" s="42"/>
      <c r="E268" s="42"/>
      <c r="F268" s="75"/>
      <c r="G268" s="75"/>
      <c r="H268" s="75"/>
      <c r="I268" s="75"/>
      <c r="J268" s="4" t="s">
        <v>19</v>
      </c>
      <c r="K268" s="45">
        <f t="shared" si="14"/>
        <v>601288</v>
      </c>
      <c r="L268" s="50">
        <f>L267+L262</f>
        <v>601288</v>
      </c>
    </row>
    <row r="269" spans="2:13" s="1" customFormat="1" ht="36.950000000000003" customHeight="1" x14ac:dyDescent="0.25">
      <c r="B269" s="10"/>
      <c r="C269" s="17"/>
      <c r="D269" s="42"/>
      <c r="E269" s="42"/>
      <c r="F269" s="75"/>
      <c r="G269" s="75"/>
      <c r="H269" s="75"/>
      <c r="I269" s="75"/>
      <c r="J269" s="4" t="s">
        <v>19</v>
      </c>
      <c r="K269" s="45">
        <f t="shared" si="14"/>
        <v>0</v>
      </c>
      <c r="L269" s="50"/>
    </row>
    <row r="270" spans="2:13" s="1" customFormat="1" ht="36.950000000000003" customHeight="1" x14ac:dyDescent="0.25">
      <c r="B270" s="68" t="s">
        <v>380</v>
      </c>
      <c r="C270" s="68"/>
      <c r="D270" s="68"/>
      <c r="E270" s="68"/>
      <c r="F270" s="75"/>
      <c r="G270" s="75"/>
      <c r="H270" s="75"/>
      <c r="I270" s="75"/>
      <c r="J270" s="4" t="s">
        <v>19</v>
      </c>
      <c r="K270" s="45">
        <f t="shared" si="14"/>
        <v>0</v>
      </c>
      <c r="L270" s="46"/>
    </row>
    <row r="271" spans="2:13" s="1" customFormat="1" ht="36.950000000000003" customHeight="1" x14ac:dyDescent="0.25">
      <c r="B271" s="68" t="s">
        <v>316</v>
      </c>
      <c r="C271" s="68"/>
      <c r="D271" s="68"/>
      <c r="E271" s="68"/>
      <c r="F271" s="75"/>
      <c r="G271" s="75"/>
      <c r="H271" s="75"/>
      <c r="I271" s="75"/>
      <c r="J271" s="4" t="s">
        <v>19</v>
      </c>
      <c r="K271" s="45">
        <f t="shared" si="14"/>
        <v>0</v>
      </c>
      <c r="L271" s="46"/>
    </row>
    <row r="272" spans="2:13" s="1" customFormat="1" ht="36.950000000000003" customHeight="1" x14ac:dyDescent="0.25">
      <c r="B272" s="9" t="s">
        <v>306</v>
      </c>
      <c r="C272" s="29"/>
      <c r="D272" s="29"/>
      <c r="E272" s="29"/>
      <c r="F272" s="75"/>
      <c r="G272" s="75"/>
      <c r="H272" s="75"/>
      <c r="I272" s="75"/>
      <c r="J272" s="4" t="s">
        <v>19</v>
      </c>
      <c r="K272" s="45">
        <f t="shared" si="14"/>
        <v>60000</v>
      </c>
      <c r="L272" s="46">
        <v>60000</v>
      </c>
    </row>
    <row r="273" spans="2:13" s="1" customFormat="1" ht="36.950000000000003" customHeight="1" x14ac:dyDescent="0.25">
      <c r="B273" s="9" t="s">
        <v>381</v>
      </c>
      <c r="C273" s="29"/>
      <c r="D273" s="29"/>
      <c r="E273" s="29"/>
      <c r="F273" s="75"/>
      <c r="G273" s="75"/>
      <c r="H273" s="75"/>
      <c r="I273" s="75"/>
      <c r="J273" s="4" t="s">
        <v>19</v>
      </c>
      <c r="K273" s="45">
        <f t="shared" si="14"/>
        <v>19000</v>
      </c>
      <c r="L273" s="46">
        <v>19000</v>
      </c>
    </row>
    <row r="274" spans="2:13" s="1" customFormat="1" ht="36.950000000000003" customHeight="1" x14ac:dyDescent="0.25">
      <c r="B274" s="9" t="s">
        <v>311</v>
      </c>
      <c r="C274" s="29"/>
      <c r="D274" s="29"/>
      <c r="E274" s="29"/>
      <c r="F274" s="75"/>
      <c r="G274" s="75"/>
      <c r="H274" s="75"/>
      <c r="I274" s="75"/>
      <c r="J274" s="4" t="s">
        <v>19</v>
      </c>
      <c r="K274" s="45">
        <f t="shared" si="14"/>
        <v>96000</v>
      </c>
      <c r="L274" s="46">
        <v>96000</v>
      </c>
    </row>
    <row r="275" spans="2:13" s="1" customFormat="1" ht="36.950000000000003" customHeight="1" x14ac:dyDescent="0.25">
      <c r="B275" s="10" t="s">
        <v>13</v>
      </c>
      <c r="C275" s="3"/>
      <c r="D275" s="14"/>
      <c r="E275" s="14"/>
      <c r="F275" s="75"/>
      <c r="G275" s="75"/>
      <c r="H275" s="75"/>
      <c r="I275" s="75"/>
      <c r="J275" s="4" t="s">
        <v>19</v>
      </c>
      <c r="K275" s="45">
        <f t="shared" si="14"/>
        <v>175000</v>
      </c>
      <c r="L275" s="50">
        <f>SUM(L272:L274)</f>
        <v>175000</v>
      </c>
    </row>
    <row r="276" spans="2:13" s="1" customFormat="1" ht="36.950000000000003" customHeight="1" x14ac:dyDescent="0.25">
      <c r="B276" s="9"/>
      <c r="C276" s="17"/>
      <c r="D276" s="14"/>
      <c r="E276" s="14"/>
      <c r="F276" s="75"/>
      <c r="G276" s="75"/>
      <c r="H276" s="75"/>
      <c r="I276" s="75"/>
      <c r="J276" s="4" t="s">
        <v>19</v>
      </c>
      <c r="K276" s="45">
        <f t="shared" si="14"/>
        <v>0</v>
      </c>
      <c r="L276" s="50"/>
    </row>
    <row r="277" spans="2:13" s="1" customFormat="1" ht="36.950000000000003" customHeight="1" x14ac:dyDescent="0.25">
      <c r="B277" s="68" t="s">
        <v>382</v>
      </c>
      <c r="C277" s="68"/>
      <c r="D277" s="68"/>
      <c r="E277" s="68"/>
      <c r="F277" s="75"/>
      <c r="G277" s="75"/>
      <c r="H277" s="75"/>
      <c r="I277" s="75"/>
      <c r="J277" s="4" t="s">
        <v>19</v>
      </c>
      <c r="K277" s="45">
        <f t="shared" si="14"/>
        <v>0</v>
      </c>
      <c r="L277" s="46"/>
    </row>
    <row r="278" spans="2:13" s="1" customFormat="1" ht="36.950000000000003" customHeight="1" x14ac:dyDescent="0.25">
      <c r="B278" s="68" t="s">
        <v>316</v>
      </c>
      <c r="C278" s="68"/>
      <c r="D278" s="68"/>
      <c r="E278" s="68"/>
      <c r="F278" s="75"/>
      <c r="G278" s="75"/>
      <c r="H278" s="75"/>
      <c r="I278" s="75"/>
      <c r="J278" s="4" t="s">
        <v>19</v>
      </c>
      <c r="K278" s="45">
        <f t="shared" si="14"/>
        <v>0</v>
      </c>
      <c r="L278" s="46"/>
    </row>
    <row r="279" spans="2:13" s="1" customFormat="1" ht="36.950000000000003" customHeight="1" x14ac:dyDescent="0.25">
      <c r="B279" s="9" t="s">
        <v>306</v>
      </c>
      <c r="C279" s="29"/>
      <c r="D279" s="29"/>
      <c r="E279" s="29"/>
      <c r="F279" s="75"/>
      <c r="G279" s="75"/>
      <c r="H279" s="75"/>
      <c r="I279" s="75"/>
      <c r="J279" s="4" t="s">
        <v>19</v>
      </c>
      <c r="K279" s="45">
        <f t="shared" si="14"/>
        <v>25000</v>
      </c>
      <c r="L279" s="46">
        <v>25000</v>
      </c>
    </row>
    <row r="280" spans="2:13" s="1" customFormat="1" ht="36.950000000000003" customHeight="1" x14ac:dyDescent="0.25">
      <c r="B280" s="9" t="s">
        <v>308</v>
      </c>
      <c r="C280" s="29"/>
      <c r="D280" s="29"/>
      <c r="E280" s="29"/>
      <c r="F280" s="75"/>
      <c r="G280" s="75"/>
      <c r="H280" s="75"/>
      <c r="I280" s="75"/>
      <c r="J280" s="4" t="s">
        <v>19</v>
      </c>
      <c r="K280" s="45">
        <f t="shared" si="14"/>
        <v>244230</v>
      </c>
      <c r="L280" s="46">
        <v>244230</v>
      </c>
    </row>
    <row r="281" spans="2:13" s="1" customFormat="1" ht="36.950000000000003" customHeight="1" x14ac:dyDescent="0.25">
      <c r="B281" s="9" t="s">
        <v>383</v>
      </c>
      <c r="C281" s="29"/>
      <c r="D281" s="29"/>
      <c r="E281" s="29"/>
      <c r="F281" s="75"/>
      <c r="G281" s="75"/>
      <c r="H281" s="75"/>
      <c r="I281" s="75"/>
      <c r="J281" s="4" t="s">
        <v>19</v>
      </c>
      <c r="K281" s="45">
        <f t="shared" si="14"/>
        <v>1727900</v>
      </c>
      <c r="L281" s="46">
        <v>1727900</v>
      </c>
      <c r="M281" s="13"/>
    </row>
    <row r="282" spans="2:13" s="1" customFormat="1" ht="36.950000000000003" customHeight="1" x14ac:dyDescent="0.25">
      <c r="B282" s="9" t="s">
        <v>376</v>
      </c>
      <c r="C282" s="29"/>
      <c r="D282" s="29"/>
      <c r="E282" s="29"/>
      <c r="F282" s="75"/>
      <c r="G282" s="75"/>
      <c r="H282" s="75"/>
      <c r="I282" s="75"/>
      <c r="J282" s="4" t="s">
        <v>19</v>
      </c>
      <c r="K282" s="45">
        <f t="shared" si="14"/>
        <v>1059090</v>
      </c>
      <c r="L282" s="46">
        <v>1059090</v>
      </c>
    </row>
    <row r="283" spans="2:13" s="1" customFormat="1" ht="36.950000000000003" customHeight="1" x14ac:dyDescent="0.25">
      <c r="B283" s="9" t="s">
        <v>384</v>
      </c>
      <c r="C283" s="29"/>
      <c r="D283" s="29"/>
      <c r="E283" s="27"/>
      <c r="F283" s="75"/>
      <c r="G283" s="75"/>
      <c r="H283" s="75"/>
      <c r="I283" s="75"/>
      <c r="J283" s="4" t="s">
        <v>19</v>
      </c>
      <c r="K283" s="45">
        <f t="shared" si="14"/>
        <v>0</v>
      </c>
      <c r="L283" s="46"/>
    </row>
    <row r="284" spans="2:13" s="1" customFormat="1" ht="36.950000000000003" customHeight="1" x14ac:dyDescent="0.25">
      <c r="B284" s="9" t="s">
        <v>374</v>
      </c>
      <c r="C284" s="29"/>
      <c r="D284" s="29"/>
      <c r="E284" s="29"/>
      <c r="F284" s="75"/>
      <c r="G284" s="75"/>
      <c r="H284" s="75"/>
      <c r="I284" s="75"/>
      <c r="J284" s="4" t="s">
        <v>19</v>
      </c>
      <c r="K284" s="45">
        <f t="shared" si="14"/>
        <v>240000</v>
      </c>
      <c r="L284" s="46">
        <v>240000</v>
      </c>
    </row>
    <row r="285" spans="2:13" s="1" customFormat="1" ht="36.950000000000003" customHeight="1" x14ac:dyDescent="0.25">
      <c r="B285" s="9" t="s">
        <v>381</v>
      </c>
      <c r="C285" s="29"/>
      <c r="D285" s="29"/>
      <c r="E285" s="29"/>
      <c r="F285" s="75"/>
      <c r="G285" s="75"/>
      <c r="H285" s="75"/>
      <c r="I285" s="75"/>
      <c r="J285" s="4" t="s">
        <v>19</v>
      </c>
      <c r="K285" s="45">
        <f t="shared" si="14"/>
        <v>26000</v>
      </c>
      <c r="L285" s="46">
        <v>26000</v>
      </c>
    </row>
    <row r="286" spans="2:13" s="1" customFormat="1" ht="36.950000000000003" customHeight="1" x14ac:dyDescent="0.25">
      <c r="B286" s="9" t="s">
        <v>385</v>
      </c>
      <c r="C286" s="29"/>
      <c r="D286" s="29"/>
      <c r="E286" s="29"/>
      <c r="F286" s="75"/>
      <c r="G286" s="75"/>
      <c r="H286" s="75"/>
      <c r="I286" s="75"/>
      <c r="J286" s="4" t="s">
        <v>19</v>
      </c>
      <c r="K286" s="45">
        <f t="shared" si="14"/>
        <v>373000</v>
      </c>
      <c r="L286" s="46">
        <v>373000</v>
      </c>
    </row>
    <row r="287" spans="2:13" s="1" customFormat="1" ht="36.950000000000003" customHeight="1" x14ac:dyDescent="0.25">
      <c r="B287" s="9" t="s">
        <v>311</v>
      </c>
      <c r="C287" s="29"/>
      <c r="D287" s="29"/>
      <c r="E287" s="29"/>
      <c r="F287" s="75"/>
      <c r="G287" s="75"/>
      <c r="H287" s="75"/>
      <c r="I287" s="75"/>
      <c r="J287" s="4" t="s">
        <v>19</v>
      </c>
      <c r="K287" s="45">
        <f t="shared" si="14"/>
        <v>480000</v>
      </c>
      <c r="L287" s="46">
        <v>480000</v>
      </c>
      <c r="M287" s="13"/>
    </row>
    <row r="288" spans="2:13" s="1" customFormat="1" ht="36.950000000000003" customHeight="1" x14ac:dyDescent="0.25">
      <c r="B288" s="10" t="s">
        <v>369</v>
      </c>
      <c r="C288" s="3"/>
      <c r="D288" s="14"/>
      <c r="E288" s="14"/>
      <c r="F288" s="75"/>
      <c r="G288" s="75"/>
      <c r="H288" s="75"/>
      <c r="I288" s="75"/>
      <c r="J288" s="4" t="s">
        <v>19</v>
      </c>
      <c r="K288" s="45">
        <f t="shared" si="14"/>
        <v>4175220</v>
      </c>
      <c r="L288" s="50">
        <f>SUM(L279:L287)</f>
        <v>4175220</v>
      </c>
    </row>
    <row r="289" spans="2:13" s="1" customFormat="1" ht="36.950000000000003" customHeight="1" x14ac:dyDescent="0.25">
      <c r="B289" s="10"/>
      <c r="C289" s="17"/>
      <c r="D289" s="42"/>
      <c r="E289" s="42"/>
      <c r="F289" s="75"/>
      <c r="G289" s="75"/>
      <c r="H289" s="75"/>
      <c r="I289" s="75"/>
      <c r="J289" s="4" t="s">
        <v>19</v>
      </c>
      <c r="K289" s="45">
        <f t="shared" si="14"/>
        <v>0</v>
      </c>
      <c r="L289" s="50"/>
    </row>
    <row r="290" spans="2:13" s="1" customFormat="1" ht="36.950000000000003" customHeight="1" x14ac:dyDescent="0.25">
      <c r="B290" s="68" t="s">
        <v>300</v>
      </c>
      <c r="C290" s="68"/>
      <c r="D290" s="68"/>
      <c r="E290" s="68"/>
      <c r="F290" s="75"/>
      <c r="G290" s="75"/>
      <c r="H290" s="75"/>
      <c r="I290" s="75"/>
      <c r="J290" s="4" t="s">
        <v>19</v>
      </c>
      <c r="K290" s="45">
        <f t="shared" si="14"/>
        <v>0</v>
      </c>
      <c r="L290" s="46"/>
      <c r="M290" s="13"/>
    </row>
    <row r="291" spans="2:13" s="1" customFormat="1" ht="36.950000000000003" customHeight="1" x14ac:dyDescent="0.25">
      <c r="B291" s="9" t="s">
        <v>386</v>
      </c>
      <c r="C291" s="17"/>
      <c r="D291" s="17"/>
      <c r="E291" s="17"/>
      <c r="F291" s="80"/>
      <c r="G291" s="80"/>
      <c r="H291" s="80"/>
      <c r="I291" s="80"/>
      <c r="J291" s="4" t="s">
        <v>19</v>
      </c>
      <c r="K291" s="45">
        <f t="shared" si="14"/>
        <v>375000</v>
      </c>
      <c r="L291" s="46">
        <v>375000</v>
      </c>
      <c r="M291" s="13"/>
    </row>
    <row r="292" spans="2:13" s="1" customFormat="1" ht="36.950000000000003" customHeight="1" x14ac:dyDescent="0.25">
      <c r="B292" s="9" t="s">
        <v>387</v>
      </c>
      <c r="C292" s="27"/>
      <c r="D292" s="27"/>
      <c r="E292" s="27"/>
      <c r="F292" s="80"/>
      <c r="G292" s="80"/>
      <c r="H292" s="80"/>
      <c r="I292" s="80"/>
      <c r="J292" s="4" t="s">
        <v>19</v>
      </c>
      <c r="K292" s="45">
        <f t="shared" si="14"/>
        <v>80000</v>
      </c>
      <c r="L292" s="46">
        <v>80000</v>
      </c>
      <c r="M292" s="13"/>
    </row>
    <row r="293" spans="2:13" s="1" customFormat="1" ht="36.950000000000003" customHeight="1" x14ac:dyDescent="0.25">
      <c r="B293" s="9" t="s">
        <v>388</v>
      </c>
      <c r="C293" s="27"/>
      <c r="D293" s="27"/>
      <c r="E293" s="27"/>
      <c r="F293" s="80"/>
      <c r="G293" s="80"/>
      <c r="H293" s="80"/>
      <c r="I293" s="80"/>
      <c r="J293" s="4" t="s">
        <v>19</v>
      </c>
      <c r="K293" s="45">
        <f t="shared" si="14"/>
        <v>65000</v>
      </c>
      <c r="L293" s="46">
        <v>65000</v>
      </c>
      <c r="M293" s="13"/>
    </row>
    <row r="294" spans="2:13" s="1" customFormat="1" ht="36.950000000000003" customHeight="1" x14ac:dyDescent="0.25">
      <c r="B294" s="9" t="s">
        <v>389</v>
      </c>
      <c r="C294" s="27"/>
      <c r="D294" s="27"/>
      <c r="E294" s="27"/>
      <c r="F294" s="80"/>
      <c r="G294" s="80"/>
      <c r="H294" s="80"/>
      <c r="I294" s="80"/>
      <c r="J294" s="4" t="s">
        <v>19</v>
      </c>
      <c r="K294" s="45">
        <f t="shared" si="14"/>
        <v>28000</v>
      </c>
      <c r="L294" s="46">
        <v>28000</v>
      </c>
      <c r="M294" s="13"/>
    </row>
    <row r="295" spans="2:13" s="1" customFormat="1" ht="36.950000000000003" customHeight="1" x14ac:dyDescent="0.25">
      <c r="B295" s="9" t="s">
        <v>390</v>
      </c>
      <c r="C295" s="27"/>
      <c r="D295" s="27"/>
      <c r="E295" s="27"/>
      <c r="F295" s="80"/>
      <c r="G295" s="80"/>
      <c r="H295" s="80"/>
      <c r="I295" s="80"/>
      <c r="J295" s="4" t="s">
        <v>19</v>
      </c>
      <c r="K295" s="45">
        <f t="shared" si="14"/>
        <v>96000</v>
      </c>
      <c r="L295" s="46">
        <v>96000</v>
      </c>
      <c r="M295" s="13"/>
    </row>
    <row r="296" spans="2:13" s="1" customFormat="1" ht="36.950000000000003" customHeight="1" x14ac:dyDescent="0.25">
      <c r="B296" s="9" t="s">
        <v>391</v>
      </c>
      <c r="C296" s="27"/>
      <c r="D296" s="27"/>
      <c r="E296" s="27"/>
      <c r="F296" s="80"/>
      <c r="G296" s="80"/>
      <c r="H296" s="80"/>
      <c r="I296" s="80"/>
      <c r="J296" s="4" t="s">
        <v>19</v>
      </c>
      <c r="K296" s="45">
        <f t="shared" si="14"/>
        <v>192000</v>
      </c>
      <c r="L296" s="46">
        <v>192000</v>
      </c>
      <c r="M296" s="13"/>
    </row>
    <row r="297" spans="2:13" s="1" customFormat="1" ht="36.950000000000003" customHeight="1" x14ac:dyDescent="0.25">
      <c r="B297" s="68" t="s">
        <v>300</v>
      </c>
      <c r="C297" s="68"/>
      <c r="D297" s="68"/>
      <c r="E297" s="68"/>
      <c r="F297" s="80"/>
      <c r="G297" s="80"/>
      <c r="H297" s="80"/>
      <c r="I297" s="80"/>
      <c r="J297" s="4" t="s">
        <v>19</v>
      </c>
      <c r="K297" s="45">
        <f t="shared" si="14"/>
        <v>0</v>
      </c>
      <c r="L297" s="50"/>
      <c r="M297" s="13"/>
    </row>
    <row r="298" spans="2:13" s="1" customFormat="1" ht="36.950000000000003" customHeight="1" x14ac:dyDescent="0.25">
      <c r="B298" s="9" t="s">
        <v>392</v>
      </c>
      <c r="C298" s="27"/>
      <c r="D298" s="27"/>
      <c r="E298" s="27"/>
      <c r="F298" s="80"/>
      <c r="G298" s="80"/>
      <c r="H298" s="80"/>
      <c r="I298" s="80"/>
      <c r="J298" s="4" t="s">
        <v>19</v>
      </c>
      <c r="K298" s="45">
        <f t="shared" si="14"/>
        <v>15000</v>
      </c>
      <c r="L298" s="46">
        <v>15000</v>
      </c>
      <c r="M298" s="13"/>
    </row>
    <row r="299" spans="2:13" s="1" customFormat="1" ht="36.950000000000003" customHeight="1" x14ac:dyDescent="0.25">
      <c r="B299" s="9" t="s">
        <v>393</v>
      </c>
      <c r="C299" s="27"/>
      <c r="D299" s="27"/>
      <c r="E299" s="27"/>
      <c r="F299" s="75"/>
      <c r="G299" s="75"/>
      <c r="H299" s="75"/>
      <c r="I299" s="75"/>
      <c r="J299" s="4" t="s">
        <v>19</v>
      </c>
      <c r="K299" s="45">
        <f t="shared" si="14"/>
        <v>280000</v>
      </c>
      <c r="L299" s="46">
        <v>280000</v>
      </c>
    </row>
    <row r="300" spans="2:13" s="1" customFormat="1" ht="36.950000000000003" customHeight="1" x14ac:dyDescent="0.25">
      <c r="B300" s="64" t="s">
        <v>394</v>
      </c>
      <c r="C300" s="64"/>
      <c r="D300" s="64"/>
      <c r="E300" s="64"/>
      <c r="F300" s="80"/>
      <c r="G300" s="80"/>
      <c r="H300" s="80"/>
      <c r="I300" s="80"/>
      <c r="J300" s="4" t="s">
        <v>19</v>
      </c>
      <c r="K300" s="45">
        <f t="shared" si="14"/>
        <v>0</v>
      </c>
      <c r="L300" s="46"/>
    </row>
    <row r="301" spans="2:13" s="1" customFormat="1" ht="36.950000000000003" customHeight="1" x14ac:dyDescent="0.25">
      <c r="B301" s="9" t="s">
        <v>395</v>
      </c>
      <c r="C301" s="14"/>
      <c r="D301" s="14"/>
      <c r="E301" s="14"/>
      <c r="F301" s="80"/>
      <c r="G301" s="80"/>
      <c r="H301" s="80"/>
      <c r="I301" s="80"/>
      <c r="J301" s="4" t="s">
        <v>19</v>
      </c>
      <c r="K301" s="45">
        <f t="shared" si="14"/>
        <v>0</v>
      </c>
      <c r="L301" s="46"/>
    </row>
    <row r="302" spans="2:13" s="1" customFormat="1" ht="36.950000000000003" customHeight="1" x14ac:dyDescent="0.25">
      <c r="B302" s="9" t="s">
        <v>396</v>
      </c>
      <c r="C302" s="14"/>
      <c r="D302" s="14"/>
      <c r="E302" s="14"/>
      <c r="F302" s="80"/>
      <c r="G302" s="80"/>
      <c r="H302" s="80"/>
      <c r="I302" s="80"/>
      <c r="J302" s="4" t="s">
        <v>19</v>
      </c>
      <c r="K302" s="45">
        <f t="shared" si="14"/>
        <v>0</v>
      </c>
      <c r="L302" s="46"/>
    </row>
    <row r="303" spans="2:13" s="1" customFormat="1" ht="36.950000000000003" customHeight="1" x14ac:dyDescent="0.25">
      <c r="B303" s="64" t="s">
        <v>397</v>
      </c>
      <c r="C303" s="64"/>
      <c r="D303" s="64"/>
      <c r="E303" s="64"/>
      <c r="F303" s="80"/>
      <c r="G303" s="80"/>
      <c r="H303" s="80"/>
      <c r="I303" s="80"/>
      <c r="J303" s="4" t="s">
        <v>19</v>
      </c>
      <c r="K303" s="45">
        <f t="shared" si="14"/>
        <v>0</v>
      </c>
      <c r="L303" s="46"/>
    </row>
    <row r="304" spans="2:13" s="1" customFormat="1" ht="36.950000000000003" customHeight="1" x14ac:dyDescent="0.25">
      <c r="B304" s="64" t="s">
        <v>398</v>
      </c>
      <c r="C304" s="64"/>
      <c r="D304" s="64"/>
      <c r="E304" s="64"/>
      <c r="F304" s="80"/>
      <c r="G304" s="80"/>
      <c r="H304" s="80"/>
      <c r="I304" s="80"/>
      <c r="J304" s="4" t="s">
        <v>19</v>
      </c>
      <c r="K304" s="45">
        <f t="shared" si="14"/>
        <v>0</v>
      </c>
      <c r="L304" s="46"/>
    </row>
    <row r="305" spans="2:12" s="1" customFormat="1" ht="36.950000000000003" customHeight="1" x14ac:dyDescent="0.25">
      <c r="B305" s="9" t="s">
        <v>399</v>
      </c>
      <c r="C305" s="14"/>
      <c r="D305" s="14"/>
      <c r="E305" s="14"/>
      <c r="F305" s="80"/>
      <c r="G305" s="80"/>
      <c r="H305" s="80"/>
      <c r="I305" s="80"/>
      <c r="J305" s="4" t="s">
        <v>19</v>
      </c>
      <c r="K305" s="45">
        <f t="shared" si="14"/>
        <v>0</v>
      </c>
      <c r="L305" s="46"/>
    </row>
    <row r="306" spans="2:12" s="1" customFormat="1" ht="36.950000000000003" customHeight="1" x14ac:dyDescent="0.25">
      <c r="B306" s="9" t="s">
        <v>400</v>
      </c>
      <c r="C306" s="14"/>
      <c r="D306" s="14"/>
      <c r="E306" s="14"/>
      <c r="F306" s="75"/>
      <c r="G306" s="75"/>
      <c r="H306" s="75"/>
      <c r="I306" s="75"/>
      <c r="J306" s="4" t="s">
        <v>19</v>
      </c>
      <c r="K306" s="45">
        <f t="shared" si="14"/>
        <v>0</v>
      </c>
      <c r="L306" s="46"/>
    </row>
    <row r="307" spans="2:12" s="1" customFormat="1" ht="36.950000000000003" customHeight="1" x14ac:dyDescent="0.25">
      <c r="B307" s="9" t="s">
        <v>401</v>
      </c>
      <c r="C307" s="14"/>
      <c r="D307" s="14"/>
      <c r="E307" s="14"/>
      <c r="F307" s="75"/>
      <c r="G307" s="75"/>
      <c r="H307" s="75"/>
      <c r="I307" s="75"/>
      <c r="J307" s="4" t="s">
        <v>19</v>
      </c>
      <c r="K307" s="45">
        <f t="shared" si="14"/>
        <v>0</v>
      </c>
      <c r="L307" s="46"/>
    </row>
    <row r="308" spans="2:12" s="1" customFormat="1" ht="36.950000000000003" customHeight="1" x14ac:dyDescent="0.25">
      <c r="B308" s="10" t="s">
        <v>369</v>
      </c>
      <c r="C308" s="3"/>
      <c r="D308" s="14"/>
      <c r="E308" s="14"/>
      <c r="F308" s="75"/>
      <c r="G308" s="75"/>
      <c r="H308" s="75"/>
      <c r="I308" s="75"/>
      <c r="J308" s="4" t="s">
        <v>19</v>
      </c>
      <c r="K308" s="45">
        <f t="shared" si="14"/>
        <v>6425220</v>
      </c>
      <c r="L308" s="50">
        <f>SUM(L283:L307)</f>
        <v>6425220</v>
      </c>
    </row>
    <row r="309" spans="2:12" s="1" customFormat="1" ht="36.950000000000003" customHeight="1" x14ac:dyDescent="0.25">
      <c r="B309" s="9"/>
      <c r="C309" s="17"/>
      <c r="D309" s="14"/>
      <c r="E309" s="14"/>
      <c r="F309" s="75"/>
      <c r="G309" s="75"/>
      <c r="H309" s="75"/>
      <c r="I309" s="75"/>
      <c r="J309" s="4" t="s">
        <v>19</v>
      </c>
      <c r="K309" s="45">
        <f t="shared" si="14"/>
        <v>0</v>
      </c>
      <c r="L309" s="50"/>
    </row>
    <row r="310" spans="2:12" s="1" customFormat="1" ht="36.950000000000003" customHeight="1" x14ac:dyDescent="0.25">
      <c r="B310" s="68" t="s">
        <v>402</v>
      </c>
      <c r="C310" s="68"/>
      <c r="D310" s="14"/>
      <c r="E310" s="14"/>
      <c r="F310" s="75"/>
      <c r="G310" s="75"/>
      <c r="H310" s="75"/>
      <c r="I310" s="75"/>
      <c r="J310" s="4" t="s">
        <v>19</v>
      </c>
      <c r="K310" s="45">
        <f t="shared" si="14"/>
        <v>0</v>
      </c>
      <c r="L310" s="46"/>
    </row>
    <row r="311" spans="2:12" s="1" customFormat="1" ht="36.950000000000003" customHeight="1" x14ac:dyDescent="0.25">
      <c r="B311" s="9" t="s">
        <v>403</v>
      </c>
      <c r="C311" s="14"/>
      <c r="D311" s="14"/>
      <c r="E311" s="14"/>
      <c r="F311" s="75"/>
      <c r="G311" s="75"/>
      <c r="H311" s="75"/>
      <c r="I311" s="75"/>
      <c r="J311" s="4" t="s">
        <v>19</v>
      </c>
      <c r="K311" s="45">
        <f t="shared" si="14"/>
        <v>0</v>
      </c>
      <c r="L311" s="46"/>
    </row>
    <row r="312" spans="2:12" s="1" customFormat="1" ht="36.950000000000003" customHeight="1" x14ac:dyDescent="0.25">
      <c r="B312" s="9" t="s">
        <v>404</v>
      </c>
      <c r="C312" s="14"/>
      <c r="D312" s="14"/>
      <c r="E312" s="14"/>
      <c r="F312" s="75"/>
      <c r="G312" s="75"/>
      <c r="H312" s="75"/>
      <c r="I312" s="75"/>
      <c r="J312" s="4" t="s">
        <v>19</v>
      </c>
      <c r="K312" s="45">
        <f t="shared" si="14"/>
        <v>85000</v>
      </c>
      <c r="L312" s="46">
        <v>85000</v>
      </c>
    </row>
    <row r="313" spans="2:12" s="1" customFormat="1" ht="36.950000000000003" customHeight="1" x14ac:dyDescent="0.25">
      <c r="B313" s="9" t="s">
        <v>405</v>
      </c>
      <c r="C313" s="14"/>
      <c r="D313" s="14"/>
      <c r="E313" s="14"/>
      <c r="F313" s="75"/>
      <c r="G313" s="75"/>
      <c r="H313" s="75"/>
      <c r="I313" s="75"/>
      <c r="J313" s="4" t="s">
        <v>19</v>
      </c>
      <c r="K313" s="45">
        <f t="shared" si="14"/>
        <v>40000</v>
      </c>
      <c r="L313" s="46">
        <v>40000</v>
      </c>
    </row>
    <row r="314" spans="2:12" s="1" customFormat="1" ht="36.950000000000003" customHeight="1" x14ac:dyDescent="0.25">
      <c r="B314" s="9" t="s">
        <v>406</v>
      </c>
      <c r="C314" s="14"/>
      <c r="D314" s="14"/>
      <c r="E314" s="14"/>
      <c r="F314" s="75"/>
      <c r="G314" s="75"/>
      <c r="H314" s="75"/>
      <c r="I314" s="75"/>
      <c r="J314" s="4" t="s">
        <v>19</v>
      </c>
      <c r="K314" s="45">
        <f t="shared" si="14"/>
        <v>25000</v>
      </c>
      <c r="L314" s="46">
        <v>25000</v>
      </c>
    </row>
    <row r="315" spans="2:12" s="1" customFormat="1" ht="36.950000000000003" customHeight="1" x14ac:dyDescent="0.25">
      <c r="B315" s="9" t="s">
        <v>407</v>
      </c>
      <c r="C315" s="14"/>
      <c r="D315" s="14"/>
      <c r="E315" s="14"/>
      <c r="F315" s="75"/>
      <c r="G315" s="75"/>
      <c r="H315" s="75"/>
      <c r="I315" s="75"/>
      <c r="J315" s="4" t="s">
        <v>19</v>
      </c>
      <c r="K315" s="45">
        <f t="shared" si="14"/>
        <v>60000</v>
      </c>
      <c r="L315" s="46">
        <v>60000</v>
      </c>
    </row>
    <row r="316" spans="2:12" s="1" customFormat="1" ht="36.950000000000003" customHeight="1" x14ac:dyDescent="0.25">
      <c r="B316" s="9" t="s">
        <v>408</v>
      </c>
      <c r="C316" s="14"/>
      <c r="D316" s="14"/>
      <c r="E316" s="14"/>
      <c r="F316" s="75"/>
      <c r="G316" s="75"/>
      <c r="H316" s="75"/>
      <c r="I316" s="75"/>
      <c r="J316" s="4" t="s">
        <v>19</v>
      </c>
      <c r="K316" s="45">
        <f t="shared" si="14"/>
        <v>60000</v>
      </c>
      <c r="L316" s="46">
        <v>60000</v>
      </c>
    </row>
    <row r="317" spans="2:12" s="1" customFormat="1" ht="36.950000000000003" customHeight="1" x14ac:dyDescent="0.25">
      <c r="B317" s="67" t="s">
        <v>409</v>
      </c>
      <c r="C317" s="67"/>
      <c r="D317" s="67"/>
      <c r="E317" s="14"/>
      <c r="F317" s="75"/>
      <c r="G317" s="75"/>
      <c r="H317" s="75"/>
      <c r="I317" s="75"/>
      <c r="J317" s="4" t="s">
        <v>19</v>
      </c>
      <c r="K317" s="45">
        <f t="shared" si="14"/>
        <v>36000</v>
      </c>
      <c r="L317" s="46">
        <v>36000</v>
      </c>
    </row>
    <row r="318" spans="2:12" s="1" customFormat="1" ht="36.950000000000003" customHeight="1" x14ac:dyDescent="0.25">
      <c r="B318" s="64" t="s">
        <v>410</v>
      </c>
      <c r="C318" s="64"/>
      <c r="D318" s="64"/>
      <c r="E318" s="64"/>
      <c r="F318" s="75"/>
      <c r="G318" s="75"/>
      <c r="H318" s="75"/>
      <c r="I318" s="75"/>
      <c r="J318" s="4" t="s">
        <v>19</v>
      </c>
      <c r="K318" s="45">
        <f t="shared" si="14"/>
        <v>40000</v>
      </c>
      <c r="L318" s="46">
        <v>40000</v>
      </c>
    </row>
    <row r="319" spans="2:12" s="1" customFormat="1" ht="36.950000000000003" customHeight="1" x14ac:dyDescent="0.25">
      <c r="B319" s="9" t="s">
        <v>411</v>
      </c>
      <c r="C319" s="14"/>
      <c r="D319" s="14"/>
      <c r="E319" s="14"/>
      <c r="F319" s="75"/>
      <c r="G319" s="75"/>
      <c r="H319" s="75"/>
      <c r="I319" s="75"/>
      <c r="J319" s="4" t="s">
        <v>19</v>
      </c>
      <c r="K319" s="45">
        <f t="shared" si="14"/>
        <v>50000</v>
      </c>
      <c r="L319" s="46">
        <v>50000</v>
      </c>
    </row>
    <row r="320" spans="2:12" s="1" customFormat="1" ht="36.950000000000003" customHeight="1" x14ac:dyDescent="0.25">
      <c r="B320" s="9" t="s">
        <v>412</v>
      </c>
      <c r="C320" s="14"/>
      <c r="D320" s="14"/>
      <c r="E320" s="14"/>
      <c r="F320" s="75"/>
      <c r="G320" s="75"/>
      <c r="H320" s="75"/>
      <c r="I320" s="75"/>
      <c r="J320" s="4" t="s">
        <v>19</v>
      </c>
      <c r="K320" s="45">
        <f t="shared" si="14"/>
        <v>42000</v>
      </c>
      <c r="L320" s="46">
        <v>42000</v>
      </c>
    </row>
    <row r="321" spans="2:13" s="1" customFormat="1" ht="36.950000000000003" customHeight="1" x14ac:dyDescent="0.25">
      <c r="B321" s="9" t="s">
        <v>413</v>
      </c>
      <c r="C321" s="14"/>
      <c r="D321" s="14"/>
      <c r="E321" s="14"/>
      <c r="F321" s="75"/>
      <c r="G321" s="75"/>
      <c r="H321" s="75"/>
      <c r="I321" s="75"/>
      <c r="J321" s="4" t="s">
        <v>19</v>
      </c>
      <c r="K321" s="45">
        <f t="shared" si="14"/>
        <v>0</v>
      </c>
      <c r="L321" s="46"/>
    </row>
    <row r="322" spans="2:13" s="1" customFormat="1" ht="36.950000000000003" customHeight="1" x14ac:dyDescent="0.25">
      <c r="B322" s="9" t="s">
        <v>414</v>
      </c>
      <c r="C322" s="14"/>
      <c r="D322" s="14"/>
      <c r="E322" s="14"/>
      <c r="F322" s="75"/>
      <c r="G322" s="75"/>
      <c r="H322" s="75"/>
      <c r="I322" s="75"/>
      <c r="J322" s="4" t="s">
        <v>19</v>
      </c>
      <c r="K322" s="45">
        <f t="shared" si="14"/>
        <v>72000</v>
      </c>
      <c r="L322" s="46">
        <v>72000</v>
      </c>
    </row>
    <row r="323" spans="2:13" s="1" customFormat="1" ht="36.950000000000003" customHeight="1" x14ac:dyDescent="0.25">
      <c r="B323" s="63" t="s">
        <v>415</v>
      </c>
      <c r="C323" s="63"/>
      <c r="D323" s="63"/>
      <c r="E323" s="63"/>
      <c r="F323" s="75"/>
      <c r="G323" s="75"/>
      <c r="H323" s="75"/>
      <c r="I323" s="75"/>
      <c r="J323" s="4" t="s">
        <v>19</v>
      </c>
      <c r="K323" s="45">
        <f t="shared" si="14"/>
        <v>50000</v>
      </c>
      <c r="L323" s="46">
        <v>50000</v>
      </c>
    </row>
    <row r="324" spans="2:13" s="1" customFormat="1" ht="36.950000000000003" customHeight="1" x14ac:dyDescent="0.25">
      <c r="B324" s="64" t="s">
        <v>416</v>
      </c>
      <c r="C324" s="64"/>
      <c r="D324" s="14"/>
      <c r="E324" s="14"/>
      <c r="F324" s="75"/>
      <c r="G324" s="75"/>
      <c r="H324" s="75"/>
      <c r="I324" s="75"/>
      <c r="J324" s="4" t="s">
        <v>19</v>
      </c>
      <c r="K324" s="45">
        <f t="shared" si="14"/>
        <v>72000</v>
      </c>
      <c r="L324" s="46">
        <v>72000</v>
      </c>
    </row>
    <row r="325" spans="2:13" s="1" customFormat="1" ht="36.950000000000003" customHeight="1" x14ac:dyDescent="0.25">
      <c r="B325" s="64" t="s">
        <v>417</v>
      </c>
      <c r="C325" s="64"/>
      <c r="D325" s="14"/>
      <c r="E325" s="14"/>
      <c r="F325" s="75"/>
      <c r="G325" s="75"/>
      <c r="H325" s="75"/>
      <c r="I325" s="75"/>
      <c r="J325" s="4" t="s">
        <v>19</v>
      </c>
      <c r="K325" s="45">
        <f t="shared" si="14"/>
        <v>30000</v>
      </c>
      <c r="L325" s="46">
        <v>30000</v>
      </c>
    </row>
    <row r="326" spans="2:13" s="1" customFormat="1" ht="36.950000000000003" customHeight="1" x14ac:dyDescent="0.25">
      <c r="B326" s="9" t="s">
        <v>418</v>
      </c>
      <c r="C326" s="14"/>
      <c r="D326" s="14"/>
      <c r="E326" s="14"/>
      <c r="F326" s="75"/>
      <c r="G326" s="75"/>
      <c r="H326" s="75"/>
      <c r="I326" s="75"/>
      <c r="J326" s="4" t="s">
        <v>19</v>
      </c>
      <c r="K326" s="45">
        <f t="shared" si="14"/>
        <v>50000</v>
      </c>
      <c r="L326" s="46">
        <v>50000</v>
      </c>
    </row>
    <row r="327" spans="2:13" s="1" customFormat="1" ht="36.950000000000003" customHeight="1" x14ac:dyDescent="0.25">
      <c r="B327" s="9" t="s">
        <v>419</v>
      </c>
      <c r="C327" s="14"/>
      <c r="D327" s="14"/>
      <c r="E327" s="14"/>
      <c r="F327" s="75"/>
      <c r="G327" s="75"/>
      <c r="H327" s="75"/>
      <c r="I327" s="75"/>
      <c r="J327" s="4" t="s">
        <v>19</v>
      </c>
      <c r="K327" s="45">
        <f t="shared" si="14"/>
        <v>100000</v>
      </c>
      <c r="L327" s="46">
        <v>100000</v>
      </c>
    </row>
    <row r="328" spans="2:13" s="1" customFormat="1" ht="36.950000000000003" customHeight="1" x14ac:dyDescent="0.25">
      <c r="B328" s="9" t="s">
        <v>420</v>
      </c>
      <c r="C328" s="14"/>
      <c r="D328" s="14"/>
      <c r="E328" s="14"/>
      <c r="F328" s="75"/>
      <c r="G328" s="75"/>
      <c r="H328" s="75"/>
      <c r="I328" s="75"/>
      <c r="J328" s="4" t="s">
        <v>19</v>
      </c>
      <c r="K328" s="45">
        <f t="shared" si="14"/>
        <v>40000</v>
      </c>
      <c r="L328" s="46">
        <v>40000</v>
      </c>
    </row>
    <row r="329" spans="2:13" s="1" customFormat="1" ht="36.950000000000003" customHeight="1" x14ac:dyDescent="0.25">
      <c r="B329" s="9" t="s">
        <v>421</v>
      </c>
      <c r="C329" s="14"/>
      <c r="D329" s="14"/>
      <c r="E329" s="14"/>
      <c r="F329" s="75"/>
      <c r="G329" s="75"/>
      <c r="H329" s="75"/>
      <c r="I329" s="75"/>
      <c r="J329" s="4" t="s">
        <v>19</v>
      </c>
      <c r="K329" s="45">
        <f t="shared" ref="K329:K392" si="15">L329+M329</f>
        <v>44000</v>
      </c>
      <c r="L329" s="46">
        <v>44000</v>
      </c>
    </row>
    <row r="330" spans="2:13" s="1" customFormat="1" ht="36.950000000000003" customHeight="1" x14ac:dyDescent="0.25">
      <c r="B330" s="9" t="s">
        <v>422</v>
      </c>
      <c r="C330" s="14"/>
      <c r="D330" s="14"/>
      <c r="E330" s="14"/>
      <c r="F330" s="75"/>
      <c r="G330" s="75"/>
      <c r="H330" s="75"/>
      <c r="I330" s="75"/>
      <c r="J330" s="4" t="s">
        <v>19</v>
      </c>
      <c r="K330" s="45">
        <f t="shared" si="15"/>
        <v>0</v>
      </c>
      <c r="L330" s="46"/>
    </row>
    <row r="331" spans="2:13" s="1" customFormat="1" ht="36.950000000000003" customHeight="1" x14ac:dyDescent="0.25">
      <c r="B331" s="9" t="s">
        <v>423</v>
      </c>
      <c r="C331" s="14"/>
      <c r="D331" s="14"/>
      <c r="E331" s="14"/>
      <c r="F331" s="75"/>
      <c r="G331" s="75"/>
      <c r="H331" s="75"/>
      <c r="I331" s="75"/>
      <c r="J331" s="4" t="s">
        <v>19</v>
      </c>
      <c r="K331" s="45">
        <f t="shared" si="15"/>
        <v>0</v>
      </c>
      <c r="L331" s="46"/>
    </row>
    <row r="332" spans="2:13" s="1" customFormat="1" ht="36.950000000000003" customHeight="1" x14ac:dyDescent="0.25">
      <c r="B332" s="64" t="s">
        <v>424</v>
      </c>
      <c r="C332" s="64"/>
      <c r="D332" s="14"/>
      <c r="E332" s="14"/>
      <c r="F332" s="75"/>
      <c r="G332" s="75"/>
      <c r="H332" s="75"/>
      <c r="I332" s="75"/>
      <c r="J332" s="4" t="s">
        <v>19</v>
      </c>
      <c r="K332" s="45">
        <f t="shared" si="15"/>
        <v>50000</v>
      </c>
      <c r="L332" s="46">
        <v>50000</v>
      </c>
      <c r="M332" s="5"/>
    </row>
    <row r="333" spans="2:13" s="1" customFormat="1" ht="36.950000000000003" customHeight="1" x14ac:dyDescent="0.25">
      <c r="B333" s="9" t="s">
        <v>425</v>
      </c>
      <c r="C333" s="14"/>
      <c r="D333" s="14"/>
      <c r="E333" s="14"/>
      <c r="F333" s="75"/>
      <c r="G333" s="75"/>
      <c r="H333" s="75"/>
      <c r="I333" s="75"/>
      <c r="J333" s="4" t="s">
        <v>19</v>
      </c>
      <c r="K333" s="45">
        <f t="shared" si="15"/>
        <v>30000</v>
      </c>
      <c r="L333" s="46">
        <v>30000</v>
      </c>
    </row>
    <row r="334" spans="2:13" s="1" customFormat="1" ht="36.950000000000003" customHeight="1" x14ac:dyDescent="0.25">
      <c r="B334" s="9" t="s">
        <v>426</v>
      </c>
      <c r="C334" s="14"/>
      <c r="D334" s="14"/>
      <c r="E334" s="14"/>
      <c r="F334" s="75"/>
      <c r="G334" s="75"/>
      <c r="H334" s="75"/>
      <c r="I334" s="75"/>
      <c r="J334" s="4" t="s">
        <v>19</v>
      </c>
      <c r="K334" s="45">
        <f t="shared" si="15"/>
        <v>15000</v>
      </c>
      <c r="L334" s="46">
        <v>15000</v>
      </c>
    </row>
    <row r="335" spans="2:13" s="1" customFormat="1" ht="36.950000000000003" customHeight="1" x14ac:dyDescent="0.25">
      <c r="B335" s="10" t="s">
        <v>299</v>
      </c>
      <c r="C335" s="3"/>
      <c r="D335" s="14"/>
      <c r="E335" s="14"/>
      <c r="F335" s="75"/>
      <c r="G335" s="75"/>
      <c r="H335" s="75"/>
      <c r="I335" s="75"/>
      <c r="J335" s="4" t="s">
        <v>19</v>
      </c>
      <c r="K335" s="45">
        <f t="shared" si="15"/>
        <v>991000</v>
      </c>
      <c r="L335" s="50">
        <f>SUM(L311:L334)</f>
        <v>991000</v>
      </c>
    </row>
    <row r="336" spans="2:13" s="1" customFormat="1" ht="36.950000000000003" customHeight="1" x14ac:dyDescent="0.25">
      <c r="B336" s="10" t="s">
        <v>13</v>
      </c>
      <c r="C336" s="3"/>
      <c r="D336" s="14"/>
      <c r="E336" s="14"/>
      <c r="F336" s="75"/>
      <c r="G336" s="75"/>
      <c r="H336" s="75"/>
      <c r="I336" s="75"/>
      <c r="J336" s="4" t="s">
        <v>19</v>
      </c>
      <c r="K336" s="45">
        <f t="shared" si="15"/>
        <v>7660450</v>
      </c>
      <c r="L336" s="50">
        <f>L335+L308+L280</f>
        <v>7660450</v>
      </c>
    </row>
    <row r="337" spans="2:12" s="1" customFormat="1" ht="36.950000000000003" customHeight="1" x14ac:dyDescent="0.25">
      <c r="B337" s="9"/>
      <c r="C337" s="17"/>
      <c r="D337" s="14"/>
      <c r="E337" s="14"/>
      <c r="F337" s="75"/>
      <c r="G337" s="75"/>
      <c r="H337" s="75"/>
      <c r="I337" s="75"/>
      <c r="J337" s="4" t="s">
        <v>19</v>
      </c>
      <c r="K337" s="45">
        <f t="shared" si="15"/>
        <v>0</v>
      </c>
      <c r="L337" s="50"/>
    </row>
    <row r="338" spans="2:12" s="1" customFormat="1" ht="36.950000000000003" customHeight="1" x14ac:dyDescent="0.25">
      <c r="B338" s="68" t="s">
        <v>427</v>
      </c>
      <c r="C338" s="68"/>
      <c r="D338" s="68"/>
      <c r="E338" s="68"/>
      <c r="F338" s="75"/>
      <c r="G338" s="75"/>
      <c r="H338" s="75"/>
      <c r="I338" s="75"/>
      <c r="J338" s="4" t="s">
        <v>19</v>
      </c>
      <c r="K338" s="45">
        <f t="shared" si="15"/>
        <v>0</v>
      </c>
      <c r="L338" s="46"/>
    </row>
    <row r="339" spans="2:12" s="1" customFormat="1" ht="36.950000000000003" customHeight="1" x14ac:dyDescent="0.25">
      <c r="B339" s="68" t="s">
        <v>316</v>
      </c>
      <c r="C339" s="68"/>
      <c r="D339" s="68"/>
      <c r="E339" s="68"/>
      <c r="F339" s="75"/>
      <c r="G339" s="75"/>
      <c r="H339" s="75"/>
      <c r="I339" s="75"/>
      <c r="J339" s="4" t="s">
        <v>19</v>
      </c>
      <c r="K339" s="45">
        <f t="shared" si="15"/>
        <v>0</v>
      </c>
      <c r="L339" s="46"/>
    </row>
    <row r="340" spans="2:12" s="1" customFormat="1" ht="36.950000000000003" customHeight="1" x14ac:dyDescent="0.25">
      <c r="B340" s="9" t="s">
        <v>308</v>
      </c>
      <c r="C340" s="29"/>
      <c r="D340" s="29"/>
      <c r="E340" s="29"/>
      <c r="F340" s="75"/>
      <c r="G340" s="75"/>
      <c r="H340" s="75"/>
      <c r="I340" s="75"/>
      <c r="J340" s="4" t="s">
        <v>19</v>
      </c>
      <c r="K340" s="45">
        <f t="shared" si="15"/>
        <v>28996.5</v>
      </c>
      <c r="L340" s="46">
        <v>28996.5</v>
      </c>
    </row>
    <row r="341" spans="2:12" s="1" customFormat="1" ht="36.950000000000003" customHeight="1" x14ac:dyDescent="0.25">
      <c r="B341" s="9" t="s">
        <v>383</v>
      </c>
      <c r="C341" s="29"/>
      <c r="D341" s="29"/>
      <c r="E341" s="29"/>
      <c r="F341" s="75"/>
      <c r="G341" s="75"/>
      <c r="H341" s="75"/>
      <c r="I341" s="75"/>
      <c r="J341" s="4" t="s">
        <v>19</v>
      </c>
      <c r="K341" s="45">
        <f t="shared" si="15"/>
        <v>100020</v>
      </c>
      <c r="L341" s="46">
        <v>100020</v>
      </c>
    </row>
    <row r="342" spans="2:12" s="1" customFormat="1" ht="36.950000000000003" customHeight="1" x14ac:dyDescent="0.25">
      <c r="B342" s="9" t="s">
        <v>428</v>
      </c>
      <c r="C342" s="29"/>
      <c r="D342" s="29"/>
      <c r="E342" s="29"/>
      <c r="F342" s="75"/>
      <c r="G342" s="75"/>
      <c r="H342" s="75"/>
      <c r="I342" s="75"/>
      <c r="J342" s="4" t="s">
        <v>19</v>
      </c>
      <c r="K342" s="45">
        <f t="shared" si="15"/>
        <v>50400</v>
      </c>
      <c r="L342" s="46">
        <v>50400</v>
      </c>
    </row>
    <row r="343" spans="2:12" s="1" customFormat="1" ht="36.950000000000003" customHeight="1" x14ac:dyDescent="0.25">
      <c r="B343" s="9" t="s">
        <v>429</v>
      </c>
      <c r="C343" s="29"/>
      <c r="D343" s="29"/>
      <c r="E343" s="29"/>
      <c r="F343" s="75"/>
      <c r="G343" s="75"/>
      <c r="H343" s="75"/>
      <c r="I343" s="75"/>
      <c r="J343" s="4" t="s">
        <v>19</v>
      </c>
      <c r="K343" s="45">
        <f t="shared" si="15"/>
        <v>0</v>
      </c>
      <c r="L343" s="46"/>
    </row>
    <row r="344" spans="2:12" s="1" customFormat="1" ht="36.950000000000003" customHeight="1" x14ac:dyDescent="0.25">
      <c r="B344" s="9" t="s">
        <v>430</v>
      </c>
      <c r="C344" s="27"/>
      <c r="D344" s="27"/>
      <c r="E344" s="27"/>
      <c r="F344" s="75"/>
      <c r="G344" s="75"/>
      <c r="H344" s="75"/>
      <c r="I344" s="75"/>
      <c r="J344" s="4" t="s">
        <v>19</v>
      </c>
      <c r="K344" s="45">
        <f t="shared" si="15"/>
        <v>0</v>
      </c>
      <c r="L344" s="46"/>
    </row>
    <row r="345" spans="2:12" s="1" customFormat="1" ht="36.950000000000003" customHeight="1" x14ac:dyDescent="0.25">
      <c r="B345" s="9" t="s">
        <v>431</v>
      </c>
      <c r="C345" s="27"/>
      <c r="D345" s="27"/>
      <c r="E345" s="27"/>
      <c r="F345" s="75"/>
      <c r="G345" s="75"/>
      <c r="H345" s="75"/>
      <c r="I345" s="75"/>
      <c r="J345" s="4" t="s">
        <v>19</v>
      </c>
      <c r="K345" s="45">
        <f t="shared" si="15"/>
        <v>0</v>
      </c>
      <c r="L345" s="46"/>
    </row>
    <row r="346" spans="2:12" s="1" customFormat="1" ht="36.950000000000003" customHeight="1" x14ac:dyDescent="0.25">
      <c r="B346" s="9" t="s">
        <v>432</v>
      </c>
      <c r="C346" s="27"/>
      <c r="D346" s="27"/>
      <c r="E346" s="27"/>
      <c r="F346" s="75"/>
      <c r="G346" s="75"/>
      <c r="H346" s="75"/>
      <c r="I346" s="75"/>
      <c r="J346" s="4" t="s">
        <v>19</v>
      </c>
      <c r="K346" s="45">
        <f t="shared" si="15"/>
        <v>0</v>
      </c>
      <c r="L346" s="46"/>
    </row>
    <row r="347" spans="2:12" s="1" customFormat="1" ht="36.950000000000003" customHeight="1" x14ac:dyDescent="0.25">
      <c r="B347" s="9" t="s">
        <v>310</v>
      </c>
      <c r="C347" s="29"/>
      <c r="D347" s="28"/>
      <c r="E347" s="28"/>
      <c r="F347" s="75"/>
      <c r="G347" s="75"/>
      <c r="H347" s="75"/>
      <c r="I347" s="75"/>
      <c r="J347" s="4" t="s">
        <v>19</v>
      </c>
      <c r="K347" s="45">
        <f t="shared" si="15"/>
        <v>48000</v>
      </c>
      <c r="L347" s="46">
        <v>48000</v>
      </c>
    </row>
    <row r="348" spans="2:12" s="1" customFormat="1" ht="36.950000000000003" customHeight="1" x14ac:dyDescent="0.25">
      <c r="B348" s="10" t="s">
        <v>299</v>
      </c>
      <c r="C348" s="3"/>
      <c r="D348" s="14"/>
      <c r="E348" s="14"/>
      <c r="F348" s="75"/>
      <c r="G348" s="75"/>
      <c r="H348" s="75"/>
      <c r="I348" s="75"/>
      <c r="J348" s="4" t="s">
        <v>19</v>
      </c>
      <c r="K348" s="45">
        <f t="shared" si="15"/>
        <v>227416.5</v>
      </c>
      <c r="L348" s="50">
        <f>SUM(L340:L347)</f>
        <v>227416.5</v>
      </c>
    </row>
    <row r="349" spans="2:12" s="1" customFormat="1" ht="36.950000000000003" customHeight="1" x14ac:dyDescent="0.25">
      <c r="B349" s="10" t="s">
        <v>427</v>
      </c>
      <c r="C349" s="10"/>
      <c r="D349" s="10"/>
      <c r="E349" s="10"/>
      <c r="F349" s="75"/>
      <c r="G349" s="75"/>
      <c r="H349" s="75"/>
      <c r="I349" s="75"/>
      <c r="J349" s="4" t="s">
        <v>19</v>
      </c>
      <c r="K349" s="45">
        <f t="shared" si="15"/>
        <v>0</v>
      </c>
      <c r="L349" s="50"/>
    </row>
    <row r="350" spans="2:12" s="1" customFormat="1" ht="36.950000000000003" customHeight="1" x14ac:dyDescent="0.25">
      <c r="B350" s="10" t="s">
        <v>300</v>
      </c>
      <c r="C350" s="31"/>
      <c r="D350" s="31"/>
      <c r="E350" s="31"/>
      <c r="F350" s="75"/>
      <c r="G350" s="75"/>
      <c r="H350" s="75"/>
      <c r="I350" s="75"/>
      <c r="J350" s="4" t="s">
        <v>19</v>
      </c>
      <c r="K350" s="45">
        <f t="shared" si="15"/>
        <v>0</v>
      </c>
      <c r="L350" s="46"/>
    </row>
    <row r="351" spans="2:12" s="1" customFormat="1" ht="36.950000000000003" customHeight="1" x14ac:dyDescent="0.25">
      <c r="B351" s="9" t="s">
        <v>433</v>
      </c>
      <c r="C351" s="29"/>
      <c r="D351" s="29"/>
      <c r="E351" s="29"/>
      <c r="F351" s="75"/>
      <c r="G351" s="75"/>
      <c r="H351" s="75"/>
      <c r="I351" s="75"/>
      <c r="J351" s="4" t="s">
        <v>19</v>
      </c>
      <c r="K351" s="45">
        <f t="shared" si="15"/>
        <v>15000</v>
      </c>
      <c r="L351" s="46">
        <v>15000</v>
      </c>
    </row>
    <row r="352" spans="2:12" s="1" customFormat="1" ht="36.950000000000003" customHeight="1" x14ac:dyDescent="0.25">
      <c r="B352" s="9" t="s">
        <v>434</v>
      </c>
      <c r="C352" s="29"/>
      <c r="D352" s="29"/>
      <c r="E352" s="29"/>
      <c r="F352" s="75"/>
      <c r="G352" s="75"/>
      <c r="H352" s="75"/>
      <c r="I352" s="75"/>
      <c r="J352" s="4" t="s">
        <v>19</v>
      </c>
      <c r="K352" s="45">
        <f t="shared" si="15"/>
        <v>15000</v>
      </c>
      <c r="L352" s="46">
        <v>15000</v>
      </c>
    </row>
    <row r="353" spans="2:12" s="1" customFormat="1" ht="36.950000000000003" customHeight="1" x14ac:dyDescent="0.25">
      <c r="B353" s="9" t="s">
        <v>435</v>
      </c>
      <c r="C353" s="29"/>
      <c r="D353" s="29"/>
      <c r="E353" s="29"/>
      <c r="F353" s="75"/>
      <c r="G353" s="75"/>
      <c r="H353" s="75"/>
      <c r="I353" s="75"/>
      <c r="J353" s="4" t="s">
        <v>19</v>
      </c>
      <c r="K353" s="45">
        <f t="shared" si="15"/>
        <v>20000</v>
      </c>
      <c r="L353" s="46">
        <v>20000</v>
      </c>
    </row>
    <row r="354" spans="2:12" s="1" customFormat="1" ht="36.950000000000003" customHeight="1" x14ac:dyDescent="0.25">
      <c r="B354" s="9" t="s">
        <v>436</v>
      </c>
      <c r="C354" s="29"/>
      <c r="D354" s="14"/>
      <c r="E354" s="14"/>
      <c r="F354" s="75"/>
      <c r="G354" s="75"/>
      <c r="H354" s="75"/>
      <c r="I354" s="75"/>
      <c r="J354" s="4" t="s">
        <v>19</v>
      </c>
      <c r="K354" s="45">
        <f t="shared" si="15"/>
        <v>0</v>
      </c>
      <c r="L354" s="46"/>
    </row>
    <row r="355" spans="2:12" s="1" customFormat="1" ht="36.950000000000003" customHeight="1" x14ac:dyDescent="0.25">
      <c r="B355" s="9" t="s">
        <v>437</v>
      </c>
      <c r="C355" s="29"/>
      <c r="D355" s="14"/>
      <c r="E355" s="14"/>
      <c r="F355" s="75"/>
      <c r="G355" s="75"/>
      <c r="H355" s="75"/>
      <c r="I355" s="75"/>
      <c r="J355" s="4" t="s">
        <v>19</v>
      </c>
      <c r="K355" s="45">
        <f t="shared" si="15"/>
        <v>0</v>
      </c>
      <c r="L355" s="46"/>
    </row>
    <row r="356" spans="2:12" s="1" customFormat="1" ht="36.950000000000003" customHeight="1" x14ac:dyDescent="0.25">
      <c r="B356" s="63" t="s">
        <v>438</v>
      </c>
      <c r="C356" s="63"/>
      <c r="D356" s="63"/>
      <c r="E356" s="63"/>
      <c r="F356" s="75"/>
      <c r="G356" s="75"/>
      <c r="H356" s="75"/>
      <c r="I356" s="75"/>
      <c r="J356" s="4" t="s">
        <v>19</v>
      </c>
      <c r="K356" s="45">
        <f t="shared" si="15"/>
        <v>0</v>
      </c>
      <c r="L356" s="46"/>
    </row>
    <row r="357" spans="2:12" s="1" customFormat="1" ht="36.950000000000003" customHeight="1" x14ac:dyDescent="0.25">
      <c r="B357" s="64" t="s">
        <v>439</v>
      </c>
      <c r="C357" s="64"/>
      <c r="D357" s="14"/>
      <c r="E357" s="14"/>
      <c r="F357" s="75"/>
      <c r="G357" s="75"/>
      <c r="H357" s="75"/>
      <c r="I357" s="75"/>
      <c r="J357" s="4" t="s">
        <v>19</v>
      </c>
      <c r="K357" s="45">
        <f t="shared" si="15"/>
        <v>0</v>
      </c>
      <c r="L357" s="46"/>
    </row>
    <row r="358" spans="2:12" s="1" customFormat="1" ht="36.950000000000003" customHeight="1" x14ac:dyDescent="0.25">
      <c r="B358" s="10" t="s">
        <v>299</v>
      </c>
      <c r="C358" s="3"/>
      <c r="D358" s="17"/>
      <c r="E358" s="17"/>
      <c r="F358" s="75"/>
      <c r="G358" s="75"/>
      <c r="H358" s="75"/>
      <c r="I358" s="75"/>
      <c r="J358" s="4" t="s">
        <v>19</v>
      </c>
      <c r="K358" s="45">
        <f t="shared" si="15"/>
        <v>50000</v>
      </c>
      <c r="L358" s="50">
        <f>SUM(L351:L357)</f>
        <v>50000</v>
      </c>
    </row>
    <row r="359" spans="2:12" s="1" customFormat="1" ht="36.950000000000003" customHeight="1" x14ac:dyDescent="0.25">
      <c r="B359" s="10" t="s">
        <v>13</v>
      </c>
      <c r="C359" s="3"/>
      <c r="D359" s="17"/>
      <c r="E359" s="17"/>
      <c r="F359" s="75"/>
      <c r="G359" s="75"/>
      <c r="H359" s="75"/>
      <c r="I359" s="75"/>
      <c r="J359" s="4" t="s">
        <v>19</v>
      </c>
      <c r="K359" s="45">
        <f t="shared" si="15"/>
        <v>50000</v>
      </c>
      <c r="L359" s="50">
        <f>L358+L337</f>
        <v>50000</v>
      </c>
    </row>
    <row r="360" spans="2:12" s="1" customFormat="1" ht="36.950000000000003" customHeight="1" x14ac:dyDescent="0.25">
      <c r="B360" s="9"/>
      <c r="C360" s="17"/>
      <c r="D360" s="17"/>
      <c r="E360" s="17"/>
      <c r="F360" s="75"/>
      <c r="G360" s="75"/>
      <c r="H360" s="75"/>
      <c r="I360" s="75"/>
      <c r="J360" s="4" t="s">
        <v>19</v>
      </c>
      <c r="K360" s="45">
        <f t="shared" si="15"/>
        <v>0</v>
      </c>
      <c r="L360" s="50"/>
    </row>
    <row r="361" spans="2:12" s="1" customFormat="1" ht="36.950000000000003" customHeight="1" x14ac:dyDescent="0.25">
      <c r="B361" s="10" t="s">
        <v>440</v>
      </c>
      <c r="C361" s="43"/>
      <c r="D361" s="14"/>
      <c r="E361" s="14"/>
      <c r="F361" s="75"/>
      <c r="G361" s="75"/>
      <c r="H361" s="75"/>
      <c r="I361" s="75"/>
      <c r="J361" s="4" t="s">
        <v>19</v>
      </c>
      <c r="K361" s="45">
        <f t="shared" si="15"/>
        <v>0</v>
      </c>
      <c r="L361" s="46"/>
    </row>
    <row r="362" spans="2:12" s="1" customFormat="1" ht="36.950000000000003" customHeight="1" x14ac:dyDescent="0.25">
      <c r="B362" s="10" t="s">
        <v>441</v>
      </c>
      <c r="C362" s="29"/>
      <c r="D362" s="14"/>
      <c r="E362" s="14"/>
      <c r="F362" s="75"/>
      <c r="G362" s="75"/>
      <c r="H362" s="75"/>
      <c r="I362" s="75"/>
      <c r="J362" s="4" t="s">
        <v>19</v>
      </c>
      <c r="K362" s="45">
        <f t="shared" si="15"/>
        <v>0</v>
      </c>
      <c r="L362" s="46"/>
    </row>
    <row r="363" spans="2:12" s="1" customFormat="1" ht="36.950000000000003" customHeight="1" x14ac:dyDescent="0.25">
      <c r="B363" s="9" t="s">
        <v>290</v>
      </c>
      <c r="C363" s="29"/>
      <c r="D363" s="14"/>
      <c r="E363" s="14"/>
      <c r="F363" s="75"/>
      <c r="G363" s="75"/>
      <c r="H363" s="75"/>
      <c r="I363" s="75"/>
      <c r="J363" s="4" t="s">
        <v>19</v>
      </c>
      <c r="K363" s="45">
        <f t="shared" si="15"/>
        <v>79980</v>
      </c>
      <c r="L363" s="46">
        <v>79980</v>
      </c>
    </row>
    <row r="364" spans="2:12" s="1" customFormat="1" ht="36.950000000000003" customHeight="1" x14ac:dyDescent="0.25">
      <c r="B364" s="9" t="s">
        <v>442</v>
      </c>
      <c r="C364" s="29"/>
      <c r="D364" s="14"/>
      <c r="E364" s="14"/>
      <c r="F364" s="75"/>
      <c r="G364" s="75"/>
      <c r="H364" s="75"/>
      <c r="I364" s="75"/>
      <c r="J364" s="4" t="s">
        <v>19</v>
      </c>
      <c r="K364" s="45">
        <f t="shared" si="15"/>
        <v>341400</v>
      </c>
      <c r="L364" s="46">
        <v>341400</v>
      </c>
    </row>
    <row r="365" spans="2:12" s="1" customFormat="1" ht="36.950000000000003" customHeight="1" x14ac:dyDescent="0.25">
      <c r="B365" s="9" t="s">
        <v>292</v>
      </c>
      <c r="C365" s="29"/>
      <c r="D365" s="14"/>
      <c r="E365" s="14"/>
      <c r="F365" s="75"/>
      <c r="G365" s="75"/>
      <c r="H365" s="75"/>
      <c r="I365" s="75"/>
      <c r="J365" s="4" t="s">
        <v>19</v>
      </c>
      <c r="K365" s="45">
        <f t="shared" si="15"/>
        <v>0</v>
      </c>
      <c r="L365" s="46"/>
    </row>
    <row r="366" spans="2:12" s="1" customFormat="1" ht="36.950000000000003" customHeight="1" x14ac:dyDescent="0.25">
      <c r="B366" s="9" t="s">
        <v>443</v>
      </c>
      <c r="C366" s="29"/>
      <c r="D366" s="14"/>
      <c r="E366" s="14"/>
      <c r="F366" s="75"/>
      <c r="G366" s="75"/>
      <c r="H366" s="75"/>
      <c r="I366" s="75"/>
      <c r="J366" s="4" t="s">
        <v>19</v>
      </c>
      <c r="K366" s="45">
        <f t="shared" si="15"/>
        <v>141825</v>
      </c>
      <c r="L366" s="46">
        <v>141825</v>
      </c>
    </row>
    <row r="367" spans="2:12" s="1" customFormat="1" ht="36.950000000000003" customHeight="1" x14ac:dyDescent="0.25">
      <c r="B367" s="9" t="s">
        <v>444</v>
      </c>
      <c r="C367" s="29"/>
      <c r="D367" s="14"/>
      <c r="E367" s="14"/>
      <c r="F367" s="75"/>
      <c r="G367" s="75"/>
      <c r="H367" s="75"/>
      <c r="I367" s="75"/>
      <c r="J367" s="4" t="s">
        <v>19</v>
      </c>
      <c r="K367" s="45">
        <f t="shared" si="15"/>
        <v>0</v>
      </c>
      <c r="L367" s="46"/>
    </row>
    <row r="368" spans="2:12" s="1" customFormat="1" ht="36.950000000000003" customHeight="1" x14ac:dyDescent="0.25">
      <c r="B368" s="9" t="s">
        <v>445</v>
      </c>
      <c r="C368" s="29"/>
      <c r="D368" s="14"/>
      <c r="E368" s="14"/>
      <c r="F368" s="75"/>
      <c r="G368" s="75"/>
      <c r="H368" s="75"/>
      <c r="I368" s="75"/>
      <c r="J368" s="4" t="s">
        <v>19</v>
      </c>
      <c r="K368" s="45">
        <f t="shared" si="15"/>
        <v>0</v>
      </c>
      <c r="L368" s="46"/>
    </row>
    <row r="369" spans="2:13" s="1" customFormat="1" ht="36.950000000000003" customHeight="1" x14ac:dyDescent="0.25">
      <c r="B369" s="9" t="s">
        <v>446</v>
      </c>
      <c r="C369" s="29"/>
      <c r="D369" s="14"/>
      <c r="E369" s="14"/>
      <c r="F369" s="75"/>
      <c r="G369" s="75"/>
      <c r="H369" s="75"/>
      <c r="I369" s="75"/>
      <c r="J369" s="4" t="s">
        <v>19</v>
      </c>
      <c r="K369" s="45">
        <f t="shared" si="15"/>
        <v>0</v>
      </c>
      <c r="L369" s="46"/>
    </row>
    <row r="370" spans="2:13" s="1" customFormat="1" ht="36.950000000000003" customHeight="1" x14ac:dyDescent="0.25">
      <c r="B370" s="9" t="s">
        <v>447</v>
      </c>
      <c r="C370" s="29"/>
      <c r="D370" s="14"/>
      <c r="E370" s="14"/>
      <c r="F370" s="75"/>
      <c r="G370" s="75"/>
      <c r="H370" s="75"/>
      <c r="I370" s="75"/>
      <c r="J370" s="4" t="s">
        <v>19</v>
      </c>
      <c r="K370" s="45">
        <f t="shared" si="15"/>
        <v>0</v>
      </c>
      <c r="L370" s="46"/>
    </row>
    <row r="371" spans="2:13" s="1" customFormat="1" ht="36.950000000000003" customHeight="1" x14ac:dyDescent="0.25">
      <c r="B371" s="9" t="s">
        <v>448</v>
      </c>
      <c r="C371" s="29"/>
      <c r="D371" s="14"/>
      <c r="E371" s="14"/>
      <c r="F371" s="75"/>
      <c r="G371" s="75"/>
      <c r="H371" s="75"/>
      <c r="I371" s="75"/>
      <c r="J371" s="4" t="s">
        <v>19</v>
      </c>
      <c r="K371" s="45">
        <f t="shared" si="15"/>
        <v>0</v>
      </c>
      <c r="L371" s="46"/>
    </row>
    <row r="372" spans="2:13" s="1" customFormat="1" ht="36.950000000000003" customHeight="1" x14ac:dyDescent="0.25">
      <c r="B372" s="9" t="s">
        <v>449</v>
      </c>
      <c r="C372" s="29"/>
      <c r="D372" s="14"/>
      <c r="E372" s="14"/>
      <c r="F372" s="75"/>
      <c r="G372" s="75"/>
      <c r="H372" s="75"/>
      <c r="I372" s="75"/>
      <c r="J372" s="4" t="s">
        <v>19</v>
      </c>
      <c r="K372" s="45">
        <f t="shared" si="15"/>
        <v>0</v>
      </c>
      <c r="L372" s="46"/>
    </row>
    <row r="373" spans="2:13" s="1" customFormat="1" ht="36.950000000000003" customHeight="1" x14ac:dyDescent="0.25">
      <c r="B373" s="9" t="s">
        <v>450</v>
      </c>
      <c r="C373" s="29"/>
      <c r="D373" s="14"/>
      <c r="E373" s="14"/>
      <c r="F373" s="75"/>
      <c r="G373" s="75"/>
      <c r="H373" s="75"/>
      <c r="I373" s="75"/>
      <c r="J373" s="4" t="s">
        <v>19</v>
      </c>
      <c r="K373" s="45">
        <f t="shared" si="15"/>
        <v>0</v>
      </c>
      <c r="L373" s="46"/>
    </row>
    <row r="374" spans="2:13" s="1" customFormat="1" ht="36.950000000000003" customHeight="1" x14ac:dyDescent="0.25">
      <c r="B374" s="9" t="s">
        <v>451</v>
      </c>
      <c r="C374" s="29"/>
      <c r="D374" s="14"/>
      <c r="E374" s="14"/>
      <c r="F374" s="75"/>
      <c r="G374" s="75"/>
      <c r="H374" s="75"/>
      <c r="I374" s="75"/>
      <c r="J374" s="4" t="s">
        <v>19</v>
      </c>
      <c r="K374" s="45">
        <f t="shared" si="15"/>
        <v>0</v>
      </c>
      <c r="L374" s="46"/>
    </row>
    <row r="375" spans="2:13" s="1" customFormat="1" ht="36.950000000000003" customHeight="1" x14ac:dyDescent="0.25">
      <c r="B375" s="9" t="s">
        <v>452</v>
      </c>
      <c r="C375" s="29"/>
      <c r="D375" s="14"/>
      <c r="E375" s="14"/>
      <c r="F375" s="75"/>
      <c r="G375" s="75"/>
      <c r="H375" s="75"/>
      <c r="I375" s="75"/>
      <c r="J375" s="4" t="s">
        <v>19</v>
      </c>
      <c r="K375" s="45">
        <f t="shared" si="15"/>
        <v>340000</v>
      </c>
      <c r="L375" s="46">
        <v>340000</v>
      </c>
    </row>
    <row r="376" spans="2:13" s="1" customFormat="1" ht="36.950000000000003" customHeight="1" x14ac:dyDescent="0.25">
      <c r="B376" s="9" t="s">
        <v>453</v>
      </c>
      <c r="C376" s="29"/>
      <c r="D376" s="14"/>
      <c r="E376" s="14"/>
      <c r="F376" s="75"/>
      <c r="G376" s="75"/>
      <c r="H376" s="75"/>
      <c r="I376" s="75"/>
      <c r="J376" s="4" t="s">
        <v>19</v>
      </c>
      <c r="K376" s="45">
        <f t="shared" si="15"/>
        <v>0</v>
      </c>
      <c r="L376" s="46"/>
    </row>
    <row r="377" spans="2:13" s="1" customFormat="1" ht="36.950000000000003" customHeight="1" x14ac:dyDescent="0.25">
      <c r="B377" s="10" t="s">
        <v>13</v>
      </c>
      <c r="C377" s="3"/>
      <c r="D377" s="14"/>
      <c r="E377" s="14"/>
      <c r="F377" s="75"/>
      <c r="G377" s="75"/>
      <c r="H377" s="75"/>
      <c r="I377" s="75"/>
      <c r="J377" s="4" t="s">
        <v>19</v>
      </c>
      <c r="K377" s="45">
        <f t="shared" si="15"/>
        <v>903205</v>
      </c>
      <c r="L377" s="50">
        <f>SUM(L363:L376)</f>
        <v>903205</v>
      </c>
      <c r="M377" s="13"/>
    </row>
    <row r="378" spans="2:13" s="1" customFormat="1" ht="36.950000000000003" customHeight="1" x14ac:dyDescent="0.25">
      <c r="B378" s="9"/>
      <c r="C378" s="17"/>
      <c r="D378" s="14"/>
      <c r="E378" s="14"/>
      <c r="F378" s="75"/>
      <c r="G378" s="75"/>
      <c r="H378" s="75"/>
      <c r="I378" s="75"/>
      <c r="J378" s="4" t="s">
        <v>19</v>
      </c>
      <c r="K378" s="45">
        <f t="shared" si="15"/>
        <v>0</v>
      </c>
      <c r="L378" s="50"/>
      <c r="M378" s="5"/>
    </row>
    <row r="379" spans="2:13" s="1" customFormat="1" ht="36.950000000000003" customHeight="1" x14ac:dyDescent="0.25">
      <c r="B379" s="10" t="s">
        <v>300</v>
      </c>
      <c r="C379" s="31"/>
      <c r="D379" s="31"/>
      <c r="E379" s="31"/>
      <c r="F379" s="75"/>
      <c r="G379" s="75"/>
      <c r="H379" s="75"/>
      <c r="I379" s="75"/>
      <c r="J379" s="4" t="s">
        <v>19</v>
      </c>
      <c r="K379" s="45">
        <f t="shared" si="15"/>
        <v>0</v>
      </c>
      <c r="L379" s="46"/>
      <c r="M379" s="5"/>
    </row>
    <row r="380" spans="2:13" s="1" customFormat="1" ht="36.950000000000003" customHeight="1" x14ac:dyDescent="0.25">
      <c r="B380" s="62" t="s">
        <v>454</v>
      </c>
      <c r="C380" s="33"/>
      <c r="D380" s="34"/>
      <c r="E380" s="34"/>
      <c r="F380" s="75"/>
      <c r="G380" s="75"/>
      <c r="H380" s="75"/>
      <c r="I380" s="75"/>
      <c r="J380" s="4" t="s">
        <v>19</v>
      </c>
      <c r="K380" s="45">
        <f t="shared" si="15"/>
        <v>115000</v>
      </c>
      <c r="L380" s="51">
        <v>115000</v>
      </c>
    </row>
    <row r="381" spans="2:13" s="1" customFormat="1" ht="36.950000000000003" customHeight="1" x14ac:dyDescent="0.25">
      <c r="B381" s="62" t="s">
        <v>455</v>
      </c>
      <c r="C381" s="33"/>
      <c r="D381" s="34"/>
      <c r="E381" s="34"/>
      <c r="F381" s="75"/>
      <c r="G381" s="75"/>
      <c r="H381" s="75"/>
      <c r="I381" s="75"/>
      <c r="J381" s="4" t="s">
        <v>19</v>
      </c>
      <c r="K381" s="45">
        <f t="shared" si="15"/>
        <v>40000</v>
      </c>
      <c r="L381" s="51">
        <v>40000</v>
      </c>
    </row>
    <row r="382" spans="2:13" s="1" customFormat="1" ht="36.950000000000003" customHeight="1" x14ac:dyDescent="0.25">
      <c r="B382" s="9" t="s">
        <v>456</v>
      </c>
      <c r="C382" s="29"/>
      <c r="D382" s="14"/>
      <c r="E382" s="14"/>
      <c r="F382" s="75"/>
      <c r="G382" s="75"/>
      <c r="H382" s="75"/>
      <c r="I382" s="75"/>
      <c r="J382" s="4" t="s">
        <v>19</v>
      </c>
      <c r="K382" s="45">
        <f t="shared" si="15"/>
        <v>20000</v>
      </c>
      <c r="L382" s="46">
        <v>20000</v>
      </c>
      <c r="M382" s="5"/>
    </row>
    <row r="383" spans="2:13" s="1" customFormat="1" ht="36.950000000000003" customHeight="1" x14ac:dyDescent="0.25">
      <c r="B383" s="9" t="s">
        <v>457</v>
      </c>
      <c r="C383" s="29"/>
      <c r="D383" s="14"/>
      <c r="E383" s="14"/>
      <c r="F383" s="75"/>
      <c r="G383" s="75"/>
      <c r="H383" s="75"/>
      <c r="I383" s="75"/>
      <c r="J383" s="4" t="s">
        <v>19</v>
      </c>
      <c r="K383" s="45">
        <f t="shared" si="15"/>
        <v>15000</v>
      </c>
      <c r="L383" s="46">
        <v>15000</v>
      </c>
      <c r="M383" s="5"/>
    </row>
    <row r="384" spans="2:13" s="1" customFormat="1" ht="36.950000000000003" customHeight="1" x14ac:dyDescent="0.25">
      <c r="B384" s="10" t="s">
        <v>299</v>
      </c>
      <c r="C384" s="3"/>
      <c r="D384" s="17"/>
      <c r="E384" s="17"/>
      <c r="F384" s="75"/>
      <c r="G384" s="75"/>
      <c r="H384" s="75"/>
      <c r="I384" s="75"/>
      <c r="J384" s="4" t="s">
        <v>19</v>
      </c>
      <c r="K384" s="45">
        <f t="shared" si="15"/>
        <v>190000</v>
      </c>
      <c r="L384" s="50">
        <f>SUM(L380:L383)</f>
        <v>190000</v>
      </c>
      <c r="M384" s="5"/>
    </row>
    <row r="385" spans="2:13" s="1" customFormat="1" ht="36.950000000000003" customHeight="1" x14ac:dyDescent="0.25">
      <c r="B385" s="10" t="s">
        <v>13</v>
      </c>
      <c r="C385" s="3"/>
      <c r="D385" s="17"/>
      <c r="E385" s="17"/>
      <c r="F385" s="75"/>
      <c r="G385" s="75"/>
      <c r="H385" s="75"/>
      <c r="I385" s="75"/>
      <c r="J385" s="4" t="s">
        <v>19</v>
      </c>
      <c r="K385" s="45">
        <f t="shared" si="15"/>
        <v>1093205</v>
      </c>
      <c r="L385" s="50">
        <f>L384+L377</f>
        <v>1093205</v>
      </c>
      <c r="M385" s="5"/>
    </row>
    <row r="386" spans="2:13" s="1" customFormat="1" ht="36.950000000000003" customHeight="1" x14ac:dyDescent="0.25">
      <c r="B386" s="9"/>
      <c r="C386" s="17"/>
      <c r="D386" s="14"/>
      <c r="E386" s="14"/>
      <c r="F386" s="75"/>
      <c r="G386" s="75"/>
      <c r="H386" s="75"/>
      <c r="I386" s="75"/>
      <c r="J386" s="4" t="s">
        <v>19</v>
      </c>
      <c r="K386" s="45">
        <f t="shared" si="15"/>
        <v>0</v>
      </c>
      <c r="L386" s="50"/>
      <c r="M386" s="5"/>
    </row>
    <row r="387" spans="2:13" s="1" customFormat="1" ht="36.950000000000003" customHeight="1" x14ac:dyDescent="0.25">
      <c r="B387" s="9" t="s">
        <v>26</v>
      </c>
      <c r="C387" s="9"/>
      <c r="D387" s="9"/>
      <c r="E387" s="9"/>
      <c r="F387" s="75"/>
      <c r="G387" s="75"/>
      <c r="H387" s="75"/>
      <c r="I387" s="75"/>
      <c r="J387" s="4" t="s">
        <v>19</v>
      </c>
      <c r="K387" s="45">
        <f t="shared" si="15"/>
        <v>500000</v>
      </c>
      <c r="L387" s="46">
        <v>500000</v>
      </c>
    </row>
    <row r="388" spans="2:13" s="1" customFormat="1" ht="36.950000000000003" customHeight="1" x14ac:dyDescent="0.25">
      <c r="B388" s="9" t="s">
        <v>27</v>
      </c>
      <c r="C388" s="9"/>
      <c r="D388" s="9"/>
      <c r="E388" s="14"/>
      <c r="F388" s="75"/>
      <c r="G388" s="75"/>
      <c r="H388" s="75"/>
      <c r="I388" s="75"/>
      <c r="J388" s="4" t="s">
        <v>19</v>
      </c>
      <c r="K388" s="45">
        <f t="shared" si="15"/>
        <v>150000</v>
      </c>
      <c r="L388" s="46">
        <v>150000</v>
      </c>
    </row>
    <row r="389" spans="2:13" s="1" customFormat="1" ht="36.950000000000003" customHeight="1" x14ac:dyDescent="0.25">
      <c r="B389" s="9" t="s">
        <v>28</v>
      </c>
      <c r="C389" s="44"/>
      <c r="D389" s="44"/>
      <c r="E389" s="14"/>
      <c r="F389" s="75"/>
      <c r="G389" s="75"/>
      <c r="H389" s="75"/>
      <c r="I389" s="75"/>
      <c r="J389" s="4" t="s">
        <v>19</v>
      </c>
      <c r="K389" s="45">
        <f t="shared" si="15"/>
        <v>500000</v>
      </c>
      <c r="L389" s="46">
        <v>500000</v>
      </c>
    </row>
    <row r="390" spans="2:13" s="1" customFormat="1" ht="36.950000000000003" customHeight="1" x14ac:dyDescent="0.25">
      <c r="B390" s="63" t="s">
        <v>29</v>
      </c>
      <c r="C390" s="63"/>
      <c r="D390" s="11"/>
      <c r="E390" s="14"/>
      <c r="F390" s="75"/>
      <c r="G390" s="75"/>
      <c r="H390" s="75"/>
      <c r="I390" s="75"/>
      <c r="J390" s="4" t="s">
        <v>19</v>
      </c>
      <c r="K390" s="45">
        <f t="shared" si="15"/>
        <v>500000</v>
      </c>
      <c r="L390" s="46">
        <v>500000</v>
      </c>
    </row>
    <row r="391" spans="2:13" s="1" customFormat="1" ht="36.950000000000003" customHeight="1" x14ac:dyDescent="0.25">
      <c r="B391" s="63" t="s">
        <v>458</v>
      </c>
      <c r="C391" s="63"/>
      <c r="D391" s="11"/>
      <c r="E391" s="14"/>
      <c r="F391" s="75"/>
      <c r="G391" s="75"/>
      <c r="H391" s="75"/>
      <c r="I391" s="75"/>
      <c r="J391" s="4" t="s">
        <v>19</v>
      </c>
      <c r="K391" s="45">
        <f t="shared" si="15"/>
        <v>250000</v>
      </c>
      <c r="L391" s="46">
        <v>250000</v>
      </c>
    </row>
    <row r="392" spans="2:13" s="1" customFormat="1" ht="36.950000000000003" customHeight="1" x14ac:dyDescent="0.25">
      <c r="B392" s="9" t="s">
        <v>459</v>
      </c>
      <c r="C392" s="12"/>
      <c r="D392" s="12"/>
      <c r="E392" s="14"/>
      <c r="F392" s="75"/>
      <c r="G392" s="75"/>
      <c r="H392" s="75"/>
      <c r="I392" s="75"/>
      <c r="J392" s="4" t="s">
        <v>19</v>
      </c>
      <c r="K392" s="45">
        <f t="shared" si="15"/>
        <v>150000</v>
      </c>
      <c r="L392" s="46">
        <v>150000</v>
      </c>
    </row>
    <row r="393" spans="2:13" s="1" customFormat="1" ht="36.950000000000003" customHeight="1" x14ac:dyDescent="0.25">
      <c r="B393" s="9" t="s">
        <v>460</v>
      </c>
      <c r="C393" s="12"/>
      <c r="D393" s="12"/>
      <c r="E393" s="14"/>
      <c r="F393" s="75"/>
      <c r="G393" s="75"/>
      <c r="H393" s="75"/>
      <c r="I393" s="75"/>
      <c r="J393" s="4" t="s">
        <v>19</v>
      </c>
      <c r="K393" s="45">
        <f t="shared" ref="K393:K456" si="16">L393+M393</f>
        <v>15000000</v>
      </c>
      <c r="L393" s="46">
        <v>15000000</v>
      </c>
    </row>
    <row r="394" spans="2:13" s="1" customFormat="1" ht="36.950000000000003" customHeight="1" x14ac:dyDescent="0.25">
      <c r="B394" s="10" t="s">
        <v>13</v>
      </c>
      <c r="C394" s="29"/>
      <c r="D394" s="14"/>
      <c r="E394" s="14"/>
      <c r="F394" s="75"/>
      <c r="G394" s="75"/>
      <c r="H394" s="75"/>
      <c r="I394" s="75"/>
      <c r="J394" s="4" t="s">
        <v>19</v>
      </c>
      <c r="K394" s="45">
        <f t="shared" si="16"/>
        <v>17050000</v>
      </c>
      <c r="L394" s="50">
        <f>SUM(L387:L393)</f>
        <v>17050000</v>
      </c>
    </row>
    <row r="395" spans="2:13" s="1" customFormat="1" ht="36.950000000000003" customHeight="1" x14ac:dyDescent="0.25">
      <c r="B395" s="10" t="s">
        <v>461</v>
      </c>
      <c r="C395" s="12"/>
      <c r="D395" s="52"/>
      <c r="E395" s="14"/>
      <c r="F395" s="4"/>
      <c r="G395" s="4"/>
      <c r="H395" s="4"/>
      <c r="I395" s="4"/>
      <c r="J395" s="4" t="s">
        <v>19</v>
      </c>
      <c r="K395" s="45">
        <f t="shared" si="16"/>
        <v>0</v>
      </c>
      <c r="L395" s="46"/>
    </row>
    <row r="396" spans="2:13" s="1" customFormat="1" ht="36.950000000000003" customHeight="1" x14ac:dyDescent="0.25">
      <c r="B396" s="68" t="s">
        <v>316</v>
      </c>
      <c r="C396" s="68"/>
      <c r="D396" s="68"/>
      <c r="E396" s="68"/>
      <c r="F396" s="4"/>
      <c r="G396" s="4"/>
      <c r="H396" s="4"/>
      <c r="I396" s="4"/>
      <c r="J396" s="4" t="s">
        <v>19</v>
      </c>
      <c r="K396" s="45">
        <f t="shared" si="16"/>
        <v>0</v>
      </c>
      <c r="L396" s="46"/>
    </row>
    <row r="397" spans="2:13" s="1" customFormat="1" ht="36.950000000000003" customHeight="1" x14ac:dyDescent="0.25">
      <c r="B397" s="9" t="s">
        <v>462</v>
      </c>
      <c r="C397" s="44"/>
      <c r="D397" s="44"/>
      <c r="E397" s="27"/>
      <c r="F397" s="4"/>
      <c r="G397" s="4"/>
      <c r="H397" s="4"/>
      <c r="I397" s="4"/>
      <c r="J397" s="4" t="s">
        <v>19</v>
      </c>
      <c r="K397" s="45">
        <f t="shared" si="16"/>
        <v>120000</v>
      </c>
      <c r="L397" s="46">
        <v>120000</v>
      </c>
    </row>
    <row r="398" spans="2:13" s="1" customFormat="1" ht="36.950000000000003" customHeight="1" x14ac:dyDescent="0.25">
      <c r="B398" s="9" t="s">
        <v>307</v>
      </c>
      <c r="C398" s="44"/>
      <c r="D398" s="44"/>
      <c r="E398" s="27"/>
      <c r="F398" s="4"/>
      <c r="G398" s="4"/>
      <c r="H398" s="4"/>
      <c r="I398" s="4"/>
      <c r="J398" s="4" t="s">
        <v>19</v>
      </c>
      <c r="K398" s="45">
        <f t="shared" si="16"/>
        <v>120000</v>
      </c>
      <c r="L398" s="46">
        <v>120000</v>
      </c>
    </row>
    <row r="399" spans="2:13" s="1" customFormat="1" ht="36.950000000000003" customHeight="1" x14ac:dyDescent="0.25">
      <c r="B399" s="9" t="s">
        <v>375</v>
      </c>
      <c r="C399" s="44"/>
      <c r="D399" s="44"/>
      <c r="E399" s="27"/>
      <c r="F399" s="4"/>
      <c r="G399" s="4"/>
      <c r="H399" s="4"/>
      <c r="I399" s="4"/>
      <c r="J399" s="4" t="s">
        <v>19</v>
      </c>
      <c r="K399" s="45">
        <f t="shared" si="16"/>
        <v>585000</v>
      </c>
      <c r="L399" s="46">
        <v>585000</v>
      </c>
    </row>
    <row r="400" spans="2:13" s="1" customFormat="1" ht="36.950000000000003" customHeight="1" x14ac:dyDescent="0.25">
      <c r="B400" s="9" t="s">
        <v>383</v>
      </c>
      <c r="C400" s="29"/>
      <c r="D400" s="44"/>
      <c r="E400" s="27"/>
      <c r="F400" s="4"/>
      <c r="G400" s="4"/>
      <c r="H400" s="4"/>
      <c r="I400" s="4"/>
      <c r="J400" s="4" t="s">
        <v>19</v>
      </c>
      <c r="K400" s="45">
        <f t="shared" si="16"/>
        <v>50000</v>
      </c>
      <c r="L400" s="46">
        <v>50000</v>
      </c>
    </row>
    <row r="401" spans="2:12" s="1" customFormat="1" ht="36.950000000000003" customHeight="1" x14ac:dyDescent="0.25">
      <c r="B401" s="9" t="s">
        <v>463</v>
      </c>
      <c r="C401" s="44"/>
      <c r="D401" s="44"/>
      <c r="E401" s="27"/>
      <c r="F401" s="4"/>
      <c r="G401" s="4"/>
      <c r="H401" s="4"/>
      <c r="I401" s="4"/>
      <c r="J401" s="4" t="s">
        <v>19</v>
      </c>
      <c r="K401" s="45">
        <f t="shared" si="16"/>
        <v>24000</v>
      </c>
      <c r="L401" s="46">
        <v>24000</v>
      </c>
    </row>
    <row r="402" spans="2:12" s="1" customFormat="1" ht="36.950000000000003" customHeight="1" x14ac:dyDescent="0.25">
      <c r="B402" s="9" t="s">
        <v>464</v>
      </c>
      <c r="C402" s="44"/>
      <c r="D402" s="44"/>
      <c r="E402" s="27"/>
      <c r="F402" s="4"/>
      <c r="G402" s="4"/>
      <c r="H402" s="4"/>
      <c r="I402" s="4"/>
      <c r="J402" s="4" t="s">
        <v>19</v>
      </c>
      <c r="K402" s="45">
        <f t="shared" si="16"/>
        <v>42000</v>
      </c>
      <c r="L402" s="46">
        <v>42000</v>
      </c>
    </row>
    <row r="403" spans="2:12" s="1" customFormat="1" ht="36.950000000000003" customHeight="1" x14ac:dyDescent="0.25">
      <c r="B403" s="9" t="s">
        <v>465</v>
      </c>
      <c r="C403" s="44"/>
      <c r="D403" s="44"/>
      <c r="E403" s="27"/>
      <c r="F403" s="4"/>
      <c r="G403" s="4"/>
      <c r="H403" s="4"/>
      <c r="I403" s="4"/>
      <c r="J403" s="4" t="s">
        <v>19</v>
      </c>
      <c r="K403" s="45">
        <f t="shared" si="16"/>
        <v>40000</v>
      </c>
      <c r="L403" s="46">
        <v>40000</v>
      </c>
    </row>
    <row r="404" spans="2:12" s="1" customFormat="1" ht="36.950000000000003" customHeight="1" x14ac:dyDescent="0.25">
      <c r="B404" s="9" t="s">
        <v>466</v>
      </c>
      <c r="C404" s="44"/>
      <c r="D404" s="44"/>
      <c r="E404" s="27"/>
      <c r="F404" s="4"/>
      <c r="G404" s="4"/>
      <c r="H404" s="4"/>
      <c r="I404" s="4"/>
      <c r="J404" s="4" t="s">
        <v>19</v>
      </c>
      <c r="K404" s="45">
        <f t="shared" si="16"/>
        <v>254000</v>
      </c>
      <c r="L404" s="46">
        <v>254000</v>
      </c>
    </row>
    <row r="405" spans="2:12" s="1" customFormat="1" ht="36.950000000000003" customHeight="1" x14ac:dyDescent="0.25">
      <c r="B405" s="10" t="s">
        <v>300</v>
      </c>
      <c r="C405" s="29"/>
      <c r="D405" s="14"/>
      <c r="E405" s="14"/>
      <c r="F405" s="4"/>
      <c r="G405" s="4"/>
      <c r="H405" s="4"/>
      <c r="I405" s="4"/>
      <c r="J405" s="4" t="s">
        <v>19</v>
      </c>
      <c r="K405" s="45">
        <f t="shared" si="16"/>
        <v>0</v>
      </c>
      <c r="L405" s="46"/>
    </row>
    <row r="406" spans="2:12" s="1" customFormat="1" ht="36.950000000000003" customHeight="1" x14ac:dyDescent="0.25">
      <c r="B406" s="9" t="s">
        <v>467</v>
      </c>
      <c r="C406" s="29"/>
      <c r="D406" s="14"/>
      <c r="E406" s="14"/>
      <c r="F406" s="4"/>
      <c r="G406" s="4"/>
      <c r="H406" s="4"/>
      <c r="I406" s="4"/>
      <c r="J406" s="4" t="s">
        <v>19</v>
      </c>
      <c r="K406" s="45">
        <f t="shared" si="16"/>
        <v>50000</v>
      </c>
      <c r="L406" s="46">
        <v>50000</v>
      </c>
    </row>
    <row r="407" spans="2:12" s="1" customFormat="1" ht="36.950000000000003" customHeight="1" x14ac:dyDescent="0.25">
      <c r="B407" s="9" t="s">
        <v>468</v>
      </c>
      <c r="C407" s="29"/>
      <c r="D407" s="14"/>
      <c r="E407" s="14"/>
      <c r="F407" s="4"/>
      <c r="G407" s="4"/>
      <c r="H407" s="4"/>
      <c r="I407" s="4"/>
      <c r="J407" s="4" t="s">
        <v>19</v>
      </c>
      <c r="K407" s="45">
        <f t="shared" si="16"/>
        <v>320000</v>
      </c>
      <c r="L407" s="46">
        <v>320000</v>
      </c>
    </row>
    <row r="408" spans="2:12" s="1" customFormat="1" ht="36.950000000000003" customHeight="1" x14ac:dyDescent="0.25">
      <c r="B408" s="9" t="s">
        <v>469</v>
      </c>
      <c r="C408" s="29"/>
      <c r="D408" s="14"/>
      <c r="E408" s="14"/>
      <c r="F408" s="4"/>
      <c r="G408" s="4"/>
      <c r="H408" s="4"/>
      <c r="I408" s="4"/>
      <c r="J408" s="4" t="s">
        <v>19</v>
      </c>
      <c r="K408" s="45">
        <f t="shared" si="16"/>
        <v>50000</v>
      </c>
      <c r="L408" s="46">
        <v>50000</v>
      </c>
    </row>
    <row r="409" spans="2:12" s="1" customFormat="1" ht="36.950000000000003" customHeight="1" x14ac:dyDescent="0.25">
      <c r="B409" s="9" t="s">
        <v>470</v>
      </c>
      <c r="C409" s="29"/>
      <c r="D409" s="14"/>
      <c r="E409" s="14"/>
      <c r="F409" s="4"/>
      <c r="G409" s="4"/>
      <c r="H409" s="4"/>
      <c r="I409" s="4"/>
      <c r="J409" s="4" t="s">
        <v>19</v>
      </c>
      <c r="K409" s="45">
        <f t="shared" si="16"/>
        <v>50000</v>
      </c>
      <c r="L409" s="46">
        <v>50000</v>
      </c>
    </row>
    <row r="410" spans="2:12" s="1" customFormat="1" ht="36.950000000000003" customHeight="1" x14ac:dyDescent="0.25">
      <c r="B410" s="9" t="s">
        <v>471</v>
      </c>
      <c r="C410" s="29"/>
      <c r="D410" s="14"/>
      <c r="E410" s="14"/>
      <c r="F410" s="4"/>
      <c r="G410" s="4"/>
      <c r="H410" s="4"/>
      <c r="I410" s="4"/>
      <c r="J410" s="4" t="s">
        <v>19</v>
      </c>
      <c r="K410" s="45">
        <f t="shared" si="16"/>
        <v>84000</v>
      </c>
      <c r="L410" s="46">
        <v>84000</v>
      </c>
    </row>
    <row r="411" spans="2:12" s="1" customFormat="1" ht="36.950000000000003" customHeight="1" x14ac:dyDescent="0.25">
      <c r="B411" s="9" t="s">
        <v>472</v>
      </c>
      <c r="C411" s="29"/>
      <c r="D411" s="14"/>
      <c r="E411" s="14"/>
      <c r="F411" s="4"/>
      <c r="G411" s="4"/>
      <c r="H411" s="4"/>
      <c r="I411" s="4"/>
      <c r="J411" s="4" t="s">
        <v>19</v>
      </c>
      <c r="K411" s="45">
        <f t="shared" si="16"/>
        <v>0</v>
      </c>
      <c r="L411" s="46"/>
    </row>
    <row r="412" spans="2:12" s="1" customFormat="1" ht="36.950000000000003" customHeight="1" x14ac:dyDescent="0.25">
      <c r="B412" s="69" t="s">
        <v>30</v>
      </c>
      <c r="C412" s="69"/>
      <c r="D412" s="14"/>
      <c r="E412" s="14"/>
      <c r="F412" s="4"/>
      <c r="G412" s="4"/>
      <c r="H412" s="4"/>
      <c r="I412" s="4"/>
      <c r="J412" s="4" t="s">
        <v>19</v>
      </c>
      <c r="K412" s="45">
        <f t="shared" si="16"/>
        <v>15000000</v>
      </c>
      <c r="L412" s="46">
        <v>15000000</v>
      </c>
    </row>
    <row r="413" spans="2:12" s="1" customFormat="1" ht="36.950000000000003" customHeight="1" x14ac:dyDescent="0.25">
      <c r="B413" s="10" t="s">
        <v>31</v>
      </c>
      <c r="C413" s="29"/>
      <c r="D413" s="14"/>
      <c r="E413" s="14"/>
      <c r="F413" s="4"/>
      <c r="G413" s="4"/>
      <c r="H413" s="4"/>
      <c r="I413" s="4"/>
      <c r="J413" s="4" t="s">
        <v>19</v>
      </c>
      <c r="K413" s="45">
        <f t="shared" si="16"/>
        <v>0</v>
      </c>
      <c r="L413" s="46"/>
    </row>
    <row r="414" spans="2:12" s="1" customFormat="1" ht="36.950000000000003" customHeight="1" x14ac:dyDescent="0.25">
      <c r="B414" s="9" t="s">
        <v>32</v>
      </c>
      <c r="C414" s="29"/>
      <c r="D414" s="14"/>
      <c r="E414" s="14"/>
      <c r="F414" s="4"/>
      <c r="G414" s="4"/>
      <c r="H414" s="4"/>
      <c r="I414" s="4"/>
      <c r="J414" s="4" t="s">
        <v>19</v>
      </c>
      <c r="K414" s="45">
        <f t="shared" si="16"/>
        <v>1181475</v>
      </c>
      <c r="L414" s="46">
        <v>1181475</v>
      </c>
    </row>
    <row r="415" spans="2:12" s="1" customFormat="1" ht="36.950000000000003" customHeight="1" x14ac:dyDescent="0.25">
      <c r="B415" s="9" t="s">
        <v>33</v>
      </c>
      <c r="C415" s="29"/>
      <c r="D415" s="14"/>
      <c r="E415" s="14"/>
      <c r="F415" s="4"/>
      <c r="G415" s="4"/>
      <c r="H415" s="4"/>
      <c r="I415" s="4"/>
      <c r="J415" s="4" t="s">
        <v>19</v>
      </c>
      <c r="K415" s="45">
        <f t="shared" si="16"/>
        <v>0</v>
      </c>
      <c r="L415" s="46"/>
    </row>
    <row r="416" spans="2:12" s="1" customFormat="1" ht="36.950000000000003" customHeight="1" x14ac:dyDescent="0.25">
      <c r="B416" s="9" t="s">
        <v>34</v>
      </c>
      <c r="C416" s="15"/>
      <c r="D416" s="11"/>
      <c r="E416" s="4"/>
      <c r="F416" s="75"/>
      <c r="G416" s="75"/>
      <c r="H416" s="75"/>
      <c r="I416" s="75"/>
      <c r="J416" s="4" t="s">
        <v>19</v>
      </c>
      <c r="K416" s="45">
        <f t="shared" si="16"/>
        <v>75000</v>
      </c>
      <c r="L416" s="46">
        <v>75000</v>
      </c>
    </row>
    <row r="417" spans="2:12" s="1" customFormat="1" ht="36.950000000000003" customHeight="1" x14ac:dyDescent="0.25">
      <c r="B417" s="9" t="s">
        <v>35</v>
      </c>
      <c r="C417" s="15"/>
      <c r="D417" s="11"/>
      <c r="E417" s="4"/>
      <c r="F417" s="75"/>
      <c r="G417" s="75"/>
      <c r="H417" s="75"/>
      <c r="I417" s="75"/>
      <c r="J417" s="4" t="s">
        <v>19</v>
      </c>
      <c r="K417" s="45">
        <f t="shared" si="16"/>
        <v>50000</v>
      </c>
      <c r="L417" s="46">
        <v>50000</v>
      </c>
    </row>
    <row r="418" spans="2:12" s="1" customFormat="1" ht="36.950000000000003" customHeight="1" x14ac:dyDescent="0.25">
      <c r="B418" s="9" t="s">
        <v>36</v>
      </c>
      <c r="C418" s="15"/>
      <c r="D418" s="11"/>
      <c r="E418" s="4"/>
      <c r="F418" s="75"/>
      <c r="G418" s="75"/>
      <c r="H418" s="75"/>
      <c r="I418" s="75"/>
      <c r="J418" s="4" t="s">
        <v>19</v>
      </c>
      <c r="K418" s="45">
        <f t="shared" si="16"/>
        <v>25000</v>
      </c>
      <c r="L418" s="46">
        <v>25000</v>
      </c>
    </row>
    <row r="419" spans="2:12" s="1" customFormat="1" ht="36.950000000000003" customHeight="1" x14ac:dyDescent="0.25">
      <c r="B419" s="9" t="s">
        <v>37</v>
      </c>
      <c r="C419" s="10"/>
      <c r="D419" s="10"/>
      <c r="E419" s="4"/>
      <c r="F419" s="75"/>
      <c r="G419" s="75"/>
      <c r="H419" s="75"/>
      <c r="I419" s="75"/>
      <c r="J419" s="4" t="s">
        <v>19</v>
      </c>
      <c r="K419" s="45">
        <f t="shared" si="16"/>
        <v>25000</v>
      </c>
      <c r="L419" s="46">
        <v>25000</v>
      </c>
    </row>
    <row r="420" spans="2:12" s="1" customFormat="1" ht="36.950000000000003" customHeight="1" x14ac:dyDescent="0.25">
      <c r="B420" s="9" t="s">
        <v>38</v>
      </c>
      <c r="C420" s="10"/>
      <c r="D420" s="10"/>
      <c r="E420" s="4"/>
      <c r="F420" s="4"/>
      <c r="G420" s="4"/>
      <c r="H420" s="4"/>
      <c r="I420" s="4"/>
      <c r="J420" s="4" t="s">
        <v>19</v>
      </c>
      <c r="K420" s="45">
        <f t="shared" si="16"/>
        <v>2000000</v>
      </c>
      <c r="L420" s="46">
        <v>2000000</v>
      </c>
    </row>
    <row r="421" spans="2:12" s="1" customFormat="1" ht="36.950000000000003" customHeight="1" x14ac:dyDescent="0.25">
      <c r="B421" s="9" t="s">
        <v>473</v>
      </c>
      <c r="C421" s="15"/>
      <c r="D421" s="9"/>
      <c r="E421" s="4"/>
      <c r="F421" s="75"/>
      <c r="G421" s="75"/>
      <c r="H421" s="75"/>
      <c r="I421" s="75"/>
      <c r="J421" s="4" t="s">
        <v>19</v>
      </c>
      <c r="K421" s="45">
        <f t="shared" si="16"/>
        <v>0</v>
      </c>
      <c r="L421" s="46"/>
    </row>
    <row r="422" spans="2:12" s="1" customFormat="1" ht="36.950000000000003" customHeight="1" x14ac:dyDescent="0.25">
      <c r="B422" s="9" t="s">
        <v>474</v>
      </c>
      <c r="C422" s="15"/>
      <c r="D422" s="9"/>
      <c r="E422" s="4"/>
      <c r="F422" s="75"/>
      <c r="G422" s="75"/>
      <c r="H422" s="75"/>
      <c r="I422" s="75"/>
      <c r="J422" s="4" t="s">
        <v>19</v>
      </c>
      <c r="K422" s="45">
        <f t="shared" si="16"/>
        <v>680000</v>
      </c>
      <c r="L422" s="46">
        <v>680000</v>
      </c>
    </row>
    <row r="423" spans="2:12" s="1" customFormat="1" ht="36.950000000000003" customHeight="1" x14ac:dyDescent="0.25">
      <c r="B423" s="64" t="s">
        <v>475</v>
      </c>
      <c r="C423" s="64"/>
      <c r="D423" s="64"/>
      <c r="E423" s="64"/>
      <c r="F423" s="75"/>
      <c r="G423" s="75"/>
      <c r="H423" s="75"/>
      <c r="I423" s="75"/>
      <c r="J423" s="4" t="s">
        <v>19</v>
      </c>
      <c r="K423" s="45">
        <f t="shared" si="16"/>
        <v>103400</v>
      </c>
      <c r="L423" s="46">
        <v>103400</v>
      </c>
    </row>
    <row r="424" spans="2:12" s="1" customFormat="1" ht="36.950000000000003" customHeight="1" x14ac:dyDescent="0.25">
      <c r="B424" s="10" t="s">
        <v>39</v>
      </c>
      <c r="C424" s="9"/>
      <c r="D424" s="9"/>
      <c r="E424" s="4"/>
      <c r="F424" s="75"/>
      <c r="G424" s="75"/>
      <c r="H424" s="75"/>
      <c r="I424" s="75"/>
      <c r="J424" s="4" t="s">
        <v>19</v>
      </c>
      <c r="K424" s="45">
        <f t="shared" si="16"/>
        <v>0</v>
      </c>
      <c r="L424" s="46"/>
    </row>
    <row r="425" spans="2:12" s="1" customFormat="1" ht="36.950000000000003" customHeight="1" x14ac:dyDescent="0.25">
      <c r="B425" s="10" t="s">
        <v>476</v>
      </c>
      <c r="C425" s="9"/>
      <c r="D425" s="9"/>
      <c r="E425" s="4"/>
      <c r="F425" s="75"/>
      <c r="G425" s="75"/>
      <c r="H425" s="75"/>
      <c r="I425" s="75"/>
      <c r="J425" s="4" t="s">
        <v>19</v>
      </c>
      <c r="K425" s="45">
        <f t="shared" si="16"/>
        <v>0</v>
      </c>
      <c r="L425" s="46"/>
    </row>
    <row r="426" spans="2:12" s="1" customFormat="1" ht="36.950000000000003" customHeight="1" x14ac:dyDescent="0.25">
      <c r="B426" s="66" t="s">
        <v>477</v>
      </c>
      <c r="C426" s="66"/>
      <c r="D426" s="9"/>
      <c r="E426" s="4"/>
      <c r="F426" s="75"/>
      <c r="G426" s="75"/>
      <c r="H426" s="75"/>
      <c r="I426" s="75"/>
      <c r="J426" s="4" t="s">
        <v>19</v>
      </c>
      <c r="K426" s="45">
        <f t="shared" si="16"/>
        <v>200000</v>
      </c>
      <c r="L426" s="46">
        <v>200000</v>
      </c>
    </row>
    <row r="427" spans="2:12" s="1" customFormat="1" ht="36.950000000000003" customHeight="1" x14ac:dyDescent="0.25">
      <c r="B427" s="66" t="s">
        <v>478</v>
      </c>
      <c r="C427" s="66"/>
      <c r="D427" s="9"/>
      <c r="E427" s="4"/>
      <c r="F427" s="75"/>
      <c r="G427" s="75"/>
      <c r="H427" s="75"/>
      <c r="I427" s="75"/>
      <c r="J427" s="4" t="s">
        <v>19</v>
      </c>
      <c r="K427" s="45">
        <f t="shared" si="16"/>
        <v>100000</v>
      </c>
      <c r="L427" s="46">
        <v>100000</v>
      </c>
    </row>
    <row r="428" spans="2:12" s="1" customFormat="1" ht="36.950000000000003" customHeight="1" x14ac:dyDescent="0.25">
      <c r="B428" s="64" t="s">
        <v>479</v>
      </c>
      <c r="C428" s="64"/>
      <c r="D428" s="9"/>
      <c r="E428" s="4"/>
      <c r="F428" s="75"/>
      <c r="G428" s="75"/>
      <c r="H428" s="75"/>
      <c r="I428" s="75"/>
      <c r="J428" s="4" t="s">
        <v>19</v>
      </c>
      <c r="K428" s="45">
        <f t="shared" si="16"/>
        <v>200000</v>
      </c>
      <c r="L428" s="46">
        <v>200000</v>
      </c>
    </row>
    <row r="429" spans="2:12" s="1" customFormat="1" ht="36.950000000000003" customHeight="1" x14ac:dyDescent="0.25">
      <c r="B429" s="10" t="s">
        <v>39</v>
      </c>
      <c r="C429" s="9"/>
      <c r="D429" s="9"/>
      <c r="E429" s="9"/>
      <c r="F429" s="4"/>
      <c r="G429" s="4"/>
      <c r="H429" s="4"/>
      <c r="I429" s="4"/>
      <c r="J429" s="4" t="s">
        <v>19</v>
      </c>
      <c r="K429" s="45">
        <f t="shared" si="16"/>
        <v>0</v>
      </c>
      <c r="L429" s="46"/>
    </row>
    <row r="430" spans="2:12" s="1" customFormat="1" ht="36.950000000000003" customHeight="1" x14ac:dyDescent="0.25">
      <c r="B430" s="64" t="s">
        <v>40</v>
      </c>
      <c r="C430" s="64"/>
      <c r="D430" s="44"/>
      <c r="E430" s="44"/>
      <c r="F430" s="4"/>
      <c r="G430" s="4"/>
      <c r="H430" s="4"/>
      <c r="I430" s="4"/>
      <c r="J430" s="4" t="s">
        <v>19</v>
      </c>
      <c r="K430" s="45">
        <f t="shared" si="16"/>
        <v>50000</v>
      </c>
      <c r="L430" s="46">
        <v>50000</v>
      </c>
    </row>
    <row r="431" spans="2:12" s="1" customFormat="1" ht="36.950000000000003" customHeight="1" x14ac:dyDescent="0.25">
      <c r="B431" s="64" t="s">
        <v>41</v>
      </c>
      <c r="C431" s="64"/>
      <c r="D431" s="44"/>
      <c r="E431" s="44"/>
      <c r="F431" s="4"/>
      <c r="G431" s="4"/>
      <c r="H431" s="4"/>
      <c r="I431" s="4"/>
      <c r="J431" s="4" t="s">
        <v>19</v>
      </c>
      <c r="K431" s="45">
        <f t="shared" si="16"/>
        <v>50000</v>
      </c>
      <c r="L431" s="46">
        <v>50000</v>
      </c>
    </row>
    <row r="432" spans="2:12" s="1" customFormat="1" ht="36.950000000000003" customHeight="1" x14ac:dyDescent="0.25">
      <c r="B432" s="9" t="s">
        <v>42</v>
      </c>
      <c r="C432" s="27"/>
      <c r="D432" s="44"/>
      <c r="E432" s="44"/>
      <c r="F432" s="4"/>
      <c r="G432" s="4"/>
      <c r="H432" s="4"/>
      <c r="I432" s="4"/>
      <c r="J432" s="4" t="s">
        <v>19</v>
      </c>
      <c r="K432" s="45">
        <f t="shared" si="16"/>
        <v>50000</v>
      </c>
      <c r="L432" s="46">
        <v>50000</v>
      </c>
    </row>
    <row r="433" spans="2:12" s="1" customFormat="1" ht="36.950000000000003" customHeight="1" x14ac:dyDescent="0.25">
      <c r="B433" s="64" t="s">
        <v>43</v>
      </c>
      <c r="C433" s="64"/>
      <c r="D433" s="44"/>
      <c r="E433" s="44"/>
      <c r="F433" s="4"/>
      <c r="G433" s="4"/>
      <c r="H433" s="4"/>
      <c r="I433" s="4"/>
      <c r="J433" s="4" t="s">
        <v>19</v>
      </c>
      <c r="K433" s="45">
        <f t="shared" si="16"/>
        <v>50000</v>
      </c>
      <c r="L433" s="46">
        <v>50000</v>
      </c>
    </row>
    <row r="434" spans="2:12" s="1" customFormat="1" ht="36.950000000000003" customHeight="1" x14ac:dyDescent="0.25">
      <c r="B434" s="64" t="s">
        <v>44</v>
      </c>
      <c r="C434" s="64"/>
      <c r="D434" s="44"/>
      <c r="E434" s="44"/>
      <c r="F434" s="4"/>
      <c r="G434" s="4"/>
      <c r="H434" s="4"/>
      <c r="I434" s="4"/>
      <c r="J434" s="4" t="s">
        <v>19</v>
      </c>
      <c r="K434" s="45">
        <f t="shared" si="16"/>
        <v>542535</v>
      </c>
      <c r="L434" s="46">
        <v>542535</v>
      </c>
    </row>
    <row r="435" spans="2:12" s="1" customFormat="1" ht="36.950000000000003" customHeight="1" x14ac:dyDescent="0.25">
      <c r="B435" s="9" t="s">
        <v>45</v>
      </c>
      <c r="C435" s="27"/>
      <c r="D435" s="44"/>
      <c r="E435" s="44"/>
      <c r="F435" s="4"/>
      <c r="G435" s="4"/>
      <c r="H435" s="4"/>
      <c r="I435" s="4"/>
      <c r="J435" s="4" t="s">
        <v>19</v>
      </c>
      <c r="K435" s="45">
        <f t="shared" si="16"/>
        <v>0</v>
      </c>
      <c r="L435" s="46"/>
    </row>
    <row r="436" spans="2:12" s="1" customFormat="1" ht="36.950000000000003" customHeight="1" x14ac:dyDescent="0.25">
      <c r="B436" s="19" t="s">
        <v>13</v>
      </c>
      <c r="C436" s="3"/>
      <c r="D436" s="9"/>
      <c r="E436" s="9"/>
      <c r="F436" s="4"/>
      <c r="G436" s="4"/>
      <c r="H436" s="4"/>
      <c r="I436" s="4"/>
      <c r="J436" s="4" t="s">
        <v>19</v>
      </c>
      <c r="K436" s="45">
        <f t="shared" si="16"/>
        <v>5382410</v>
      </c>
      <c r="L436" s="50">
        <f>SUM(L414:L435)</f>
        <v>5382410</v>
      </c>
    </row>
    <row r="437" spans="2:12" s="1" customFormat="1" ht="36.950000000000003" customHeight="1" x14ac:dyDescent="0.25">
      <c r="B437" s="9"/>
      <c r="C437" s="9"/>
      <c r="D437" s="9"/>
      <c r="E437" s="9"/>
      <c r="F437" s="4"/>
      <c r="G437" s="4"/>
      <c r="H437" s="4"/>
      <c r="I437" s="4"/>
      <c r="J437" s="4" t="s">
        <v>19</v>
      </c>
      <c r="K437" s="45">
        <f t="shared" si="16"/>
        <v>0</v>
      </c>
      <c r="L437" s="46"/>
    </row>
    <row r="438" spans="2:12" s="1" customFormat="1" ht="36.950000000000003" customHeight="1" x14ac:dyDescent="0.25">
      <c r="B438" s="10" t="s">
        <v>46</v>
      </c>
      <c r="C438" s="44"/>
      <c r="D438" s="44"/>
      <c r="E438" s="43"/>
      <c r="F438" s="4"/>
      <c r="G438" s="4"/>
      <c r="H438" s="4"/>
      <c r="I438" s="4"/>
      <c r="J438" s="4" t="s">
        <v>19</v>
      </c>
      <c r="K438" s="45">
        <f t="shared" si="16"/>
        <v>0</v>
      </c>
      <c r="L438" s="46"/>
    </row>
    <row r="439" spans="2:12" s="1" customFormat="1" ht="36.950000000000003" customHeight="1" x14ac:dyDescent="0.25">
      <c r="B439" s="9" t="s">
        <v>47</v>
      </c>
      <c r="C439" s="53"/>
      <c r="D439" s="53"/>
      <c r="E439" s="53"/>
      <c r="F439" s="4"/>
      <c r="G439" s="4"/>
      <c r="H439" s="4"/>
      <c r="I439" s="4"/>
      <c r="J439" s="4" t="s">
        <v>19</v>
      </c>
      <c r="K439" s="45">
        <f t="shared" si="16"/>
        <v>700000</v>
      </c>
      <c r="L439" s="46">
        <v>700000</v>
      </c>
    </row>
    <row r="440" spans="2:12" s="1" customFormat="1" ht="36.950000000000003" customHeight="1" x14ac:dyDescent="0.25">
      <c r="B440" s="9" t="s">
        <v>48</v>
      </c>
      <c r="C440" s="44"/>
      <c r="D440" s="44"/>
      <c r="E440" s="44"/>
      <c r="F440" s="4"/>
      <c r="G440" s="4"/>
      <c r="H440" s="4"/>
      <c r="I440" s="4"/>
      <c r="J440" s="4" t="s">
        <v>19</v>
      </c>
      <c r="K440" s="45">
        <f t="shared" si="16"/>
        <v>500000</v>
      </c>
      <c r="L440" s="46">
        <v>500000</v>
      </c>
    </row>
    <row r="441" spans="2:12" s="1" customFormat="1" ht="36.950000000000003" customHeight="1" x14ac:dyDescent="0.25">
      <c r="B441" s="9" t="s">
        <v>49</v>
      </c>
      <c r="C441" s="53"/>
      <c r="D441" s="53"/>
      <c r="E441" s="53"/>
      <c r="F441" s="4"/>
      <c r="G441" s="4"/>
      <c r="H441" s="4"/>
      <c r="I441" s="4"/>
      <c r="J441" s="4" t="s">
        <v>19</v>
      </c>
      <c r="K441" s="45">
        <f t="shared" si="16"/>
        <v>800000</v>
      </c>
      <c r="L441" s="46">
        <v>800000</v>
      </c>
    </row>
    <row r="442" spans="2:12" s="1" customFormat="1" ht="36.950000000000003" customHeight="1" x14ac:dyDescent="0.25">
      <c r="B442" s="9" t="s">
        <v>50</v>
      </c>
      <c r="C442" s="44"/>
      <c r="D442" s="44"/>
      <c r="E442" s="44"/>
      <c r="F442" s="4"/>
      <c r="G442" s="4"/>
      <c r="H442" s="4"/>
      <c r="I442" s="4"/>
      <c r="J442" s="4" t="s">
        <v>19</v>
      </c>
      <c r="K442" s="45">
        <f t="shared" si="16"/>
        <v>50000</v>
      </c>
      <c r="L442" s="46">
        <v>50000</v>
      </c>
    </row>
    <row r="443" spans="2:12" s="1" customFormat="1" ht="36.950000000000003" customHeight="1" x14ac:dyDescent="0.25">
      <c r="B443" s="9" t="s">
        <v>51</v>
      </c>
      <c r="C443" s="44"/>
      <c r="D443" s="44"/>
      <c r="E443" s="44"/>
      <c r="F443" s="4"/>
      <c r="G443" s="4"/>
      <c r="H443" s="4"/>
      <c r="I443" s="4"/>
      <c r="J443" s="4" t="s">
        <v>19</v>
      </c>
      <c r="K443" s="45">
        <f t="shared" si="16"/>
        <v>100000</v>
      </c>
      <c r="L443" s="46">
        <v>100000</v>
      </c>
    </row>
    <row r="444" spans="2:12" s="1" customFormat="1" ht="36.950000000000003" customHeight="1" x14ac:dyDescent="0.25">
      <c r="B444" s="19" t="s">
        <v>13</v>
      </c>
      <c r="C444" s="3"/>
      <c r="D444" s="9"/>
      <c r="E444" s="9"/>
      <c r="F444" s="4"/>
      <c r="G444" s="4"/>
      <c r="H444" s="4"/>
      <c r="I444" s="4"/>
      <c r="J444" s="4" t="s">
        <v>19</v>
      </c>
      <c r="K444" s="45">
        <f t="shared" si="16"/>
        <v>2150000</v>
      </c>
      <c r="L444" s="50">
        <f>SUM(L439:L443)</f>
        <v>2150000</v>
      </c>
    </row>
    <row r="445" spans="2:12" s="1" customFormat="1" ht="36.950000000000003" customHeight="1" x14ac:dyDescent="0.25">
      <c r="B445" s="9"/>
      <c r="C445" s="9"/>
      <c r="D445" s="9"/>
      <c r="E445" s="9"/>
      <c r="F445" s="4"/>
      <c r="G445" s="4"/>
      <c r="H445" s="4"/>
      <c r="I445" s="4"/>
      <c r="J445" s="4" t="s">
        <v>19</v>
      </c>
      <c r="K445" s="45">
        <f t="shared" si="16"/>
        <v>0</v>
      </c>
      <c r="L445" s="46"/>
    </row>
    <row r="446" spans="2:12" s="1" customFormat="1" ht="36.950000000000003" customHeight="1" x14ac:dyDescent="0.25">
      <c r="B446" s="10" t="s">
        <v>52</v>
      </c>
      <c r="C446" s="44"/>
      <c r="D446" s="44"/>
      <c r="E446" s="43"/>
      <c r="F446" s="4"/>
      <c r="G446" s="4"/>
      <c r="H446" s="4"/>
      <c r="I446" s="4"/>
      <c r="J446" s="4" t="s">
        <v>19</v>
      </c>
      <c r="K446" s="45">
        <f t="shared" si="16"/>
        <v>0</v>
      </c>
      <c r="L446" s="46"/>
    </row>
    <row r="447" spans="2:12" s="1" customFormat="1" ht="36.950000000000003" customHeight="1" x14ac:dyDescent="0.25">
      <c r="B447" s="10" t="s">
        <v>53</v>
      </c>
      <c r="C447" s="43"/>
      <c r="D447" s="43"/>
      <c r="E447" s="14"/>
      <c r="F447" s="4"/>
      <c r="G447" s="4"/>
      <c r="H447" s="4"/>
      <c r="I447" s="4"/>
      <c r="J447" s="4" t="s">
        <v>19</v>
      </c>
      <c r="K447" s="45">
        <f t="shared" si="16"/>
        <v>0</v>
      </c>
      <c r="L447" s="46"/>
    </row>
    <row r="448" spans="2:12" s="1" customFormat="1" ht="36.950000000000003" customHeight="1" x14ac:dyDescent="0.25">
      <c r="B448" s="9" t="s">
        <v>480</v>
      </c>
      <c r="C448" s="29"/>
      <c r="D448" s="44"/>
      <c r="E448" s="14"/>
      <c r="F448" s="4"/>
      <c r="G448" s="4"/>
      <c r="H448" s="4"/>
      <c r="I448" s="4"/>
      <c r="J448" s="4" t="s">
        <v>19</v>
      </c>
      <c r="K448" s="45">
        <f t="shared" si="16"/>
        <v>300000</v>
      </c>
      <c r="L448" s="46">
        <v>300000</v>
      </c>
    </row>
    <row r="449" spans="2:12" s="1" customFormat="1" ht="36.950000000000003" customHeight="1" x14ac:dyDescent="0.25">
      <c r="B449" s="9" t="s">
        <v>481</v>
      </c>
      <c r="C449" s="29"/>
      <c r="D449" s="44"/>
      <c r="E449" s="14"/>
      <c r="F449" s="4"/>
      <c r="G449" s="4"/>
      <c r="H449" s="4"/>
      <c r="I449" s="4"/>
      <c r="J449" s="4" t="s">
        <v>19</v>
      </c>
      <c r="K449" s="45">
        <f t="shared" si="16"/>
        <v>510000</v>
      </c>
      <c r="L449" s="46">
        <v>510000</v>
      </c>
    </row>
    <row r="450" spans="2:12" s="1" customFormat="1" ht="36.950000000000003" customHeight="1" x14ac:dyDescent="0.25">
      <c r="B450" s="9" t="s">
        <v>482</v>
      </c>
      <c r="C450" s="29"/>
      <c r="D450" s="44"/>
      <c r="E450" s="14"/>
      <c r="F450" s="4"/>
      <c r="G450" s="4"/>
      <c r="H450" s="4"/>
      <c r="I450" s="4"/>
      <c r="J450" s="4" t="s">
        <v>19</v>
      </c>
      <c r="K450" s="45">
        <f t="shared" si="16"/>
        <v>100000</v>
      </c>
      <c r="L450" s="46">
        <v>100000</v>
      </c>
    </row>
    <row r="451" spans="2:12" s="1" customFormat="1" ht="36.950000000000003" customHeight="1" x14ac:dyDescent="0.25">
      <c r="B451" s="9" t="s">
        <v>483</v>
      </c>
      <c r="C451" s="29"/>
      <c r="D451" s="44"/>
      <c r="E451" s="14"/>
      <c r="F451" s="4"/>
      <c r="G451" s="4"/>
      <c r="H451" s="4"/>
      <c r="I451" s="4"/>
      <c r="J451" s="4" t="s">
        <v>19</v>
      </c>
      <c r="K451" s="45">
        <f t="shared" si="16"/>
        <v>200000</v>
      </c>
      <c r="L451" s="46">
        <v>200000</v>
      </c>
    </row>
    <row r="452" spans="2:12" s="1" customFormat="1" ht="36.950000000000003" customHeight="1" x14ac:dyDescent="0.25">
      <c r="B452" s="63" t="s">
        <v>54</v>
      </c>
      <c r="C452" s="63"/>
      <c r="D452" s="11"/>
      <c r="E452" s="14"/>
      <c r="F452" s="4"/>
      <c r="G452" s="4"/>
      <c r="H452" s="4"/>
      <c r="I452" s="4"/>
      <c r="J452" s="4" t="s">
        <v>19</v>
      </c>
      <c r="K452" s="45">
        <f t="shared" si="16"/>
        <v>60000</v>
      </c>
      <c r="L452" s="46">
        <v>60000</v>
      </c>
    </row>
    <row r="453" spans="2:12" s="1" customFormat="1" ht="36.950000000000003" customHeight="1" x14ac:dyDescent="0.25">
      <c r="B453" s="9" t="s">
        <v>484</v>
      </c>
      <c r="C453" s="29"/>
      <c r="D453" s="29"/>
      <c r="E453" s="14"/>
      <c r="F453" s="4"/>
      <c r="G453" s="4"/>
      <c r="H453" s="4"/>
      <c r="I453" s="4"/>
      <c r="J453" s="4" t="s">
        <v>19</v>
      </c>
      <c r="K453" s="45">
        <f t="shared" si="16"/>
        <v>834000</v>
      </c>
      <c r="L453" s="46">
        <v>834000</v>
      </c>
    </row>
    <row r="454" spans="2:12" s="1" customFormat="1" ht="36.950000000000003" customHeight="1" x14ac:dyDescent="0.25">
      <c r="B454" s="67" t="s">
        <v>55</v>
      </c>
      <c r="C454" s="67"/>
      <c r="D454" s="67"/>
      <c r="E454" s="14"/>
      <c r="F454" s="4"/>
      <c r="G454" s="4"/>
      <c r="H454" s="4"/>
      <c r="I454" s="4"/>
      <c r="J454" s="4" t="s">
        <v>19</v>
      </c>
      <c r="K454" s="45">
        <f t="shared" si="16"/>
        <v>25000</v>
      </c>
      <c r="L454" s="46">
        <v>25000</v>
      </c>
    </row>
    <row r="455" spans="2:12" s="1" customFormat="1" ht="36.950000000000003" customHeight="1" x14ac:dyDescent="0.25">
      <c r="B455" s="82" t="s">
        <v>56</v>
      </c>
      <c r="C455" s="82"/>
      <c r="D455" s="29"/>
      <c r="E455" s="14"/>
      <c r="F455" s="4"/>
      <c r="G455" s="4"/>
      <c r="H455" s="4"/>
      <c r="I455" s="4"/>
      <c r="J455" s="4" t="s">
        <v>19</v>
      </c>
      <c r="K455" s="45">
        <f t="shared" si="16"/>
        <v>0</v>
      </c>
      <c r="L455" s="46"/>
    </row>
    <row r="456" spans="2:12" s="1" customFormat="1" ht="36.950000000000003" customHeight="1" x14ac:dyDescent="0.25">
      <c r="B456" s="64" t="s">
        <v>485</v>
      </c>
      <c r="C456" s="64"/>
      <c r="D456" s="64"/>
      <c r="E456" s="64"/>
      <c r="F456" s="4"/>
      <c r="G456" s="4"/>
      <c r="H456" s="4"/>
      <c r="I456" s="4"/>
      <c r="J456" s="4" t="s">
        <v>19</v>
      </c>
      <c r="K456" s="45">
        <f t="shared" si="16"/>
        <v>563250</v>
      </c>
      <c r="L456" s="46">
        <v>563250</v>
      </c>
    </row>
    <row r="457" spans="2:12" s="1" customFormat="1" ht="36.950000000000003" customHeight="1" x14ac:dyDescent="0.25">
      <c r="B457" s="19" t="s">
        <v>13</v>
      </c>
      <c r="C457" s="3"/>
      <c r="D457" s="14"/>
      <c r="E457" s="14"/>
      <c r="F457" s="4"/>
      <c r="G457" s="4"/>
      <c r="H457" s="4"/>
      <c r="I457" s="4"/>
      <c r="J457" s="4" t="s">
        <v>19</v>
      </c>
      <c r="K457" s="45">
        <f t="shared" ref="K457:K520" si="17">L457+M457</f>
        <v>2592250</v>
      </c>
      <c r="L457" s="50">
        <f>SUM(L448:L456)</f>
        <v>2592250</v>
      </c>
    </row>
    <row r="458" spans="2:12" s="1" customFormat="1" ht="36.950000000000003" customHeight="1" x14ac:dyDescent="0.25">
      <c r="B458" s="9"/>
      <c r="C458" s="9"/>
      <c r="D458" s="9"/>
      <c r="E458" s="9"/>
      <c r="F458" s="4"/>
      <c r="G458" s="4"/>
      <c r="H458" s="4"/>
      <c r="I458" s="4"/>
      <c r="J458" s="4" t="s">
        <v>19</v>
      </c>
      <c r="K458" s="45">
        <f t="shared" si="17"/>
        <v>0</v>
      </c>
      <c r="L458" s="46"/>
    </row>
    <row r="459" spans="2:12" s="1" customFormat="1" ht="36.950000000000003" customHeight="1" x14ac:dyDescent="0.25">
      <c r="B459" s="10" t="s">
        <v>486</v>
      </c>
      <c r="C459" s="44"/>
      <c r="D459" s="44"/>
      <c r="E459" s="43"/>
      <c r="F459" s="4"/>
      <c r="G459" s="4"/>
      <c r="H459" s="4"/>
      <c r="I459" s="4"/>
      <c r="J459" s="4" t="s">
        <v>19</v>
      </c>
      <c r="K459" s="45">
        <f t="shared" si="17"/>
        <v>0</v>
      </c>
      <c r="L459" s="46"/>
    </row>
    <row r="460" spans="2:12" s="1" customFormat="1" ht="36.950000000000003" customHeight="1" x14ac:dyDescent="0.25">
      <c r="B460" s="9" t="s">
        <v>21</v>
      </c>
      <c r="C460" s="44"/>
      <c r="D460" s="14"/>
      <c r="E460" s="14"/>
      <c r="F460" s="4"/>
      <c r="G460" s="4"/>
      <c r="H460" s="4"/>
      <c r="I460" s="4"/>
      <c r="J460" s="4" t="s">
        <v>19</v>
      </c>
      <c r="K460" s="45">
        <f t="shared" si="17"/>
        <v>0</v>
      </c>
      <c r="L460" s="46"/>
    </row>
    <row r="461" spans="2:12" s="1" customFormat="1" ht="36.950000000000003" customHeight="1" x14ac:dyDescent="0.25">
      <c r="B461" s="9" t="s">
        <v>57</v>
      </c>
      <c r="C461" s="44"/>
      <c r="D461" s="14"/>
      <c r="E461" s="14"/>
      <c r="F461" s="4"/>
      <c r="G461" s="4"/>
      <c r="H461" s="4"/>
      <c r="I461" s="4"/>
      <c r="J461" s="4" t="s">
        <v>19</v>
      </c>
      <c r="K461" s="45">
        <f t="shared" si="17"/>
        <v>0</v>
      </c>
      <c r="L461" s="46"/>
    </row>
    <row r="462" spans="2:12" s="1" customFormat="1" ht="36.950000000000003" customHeight="1" x14ac:dyDescent="0.25">
      <c r="B462" s="63" t="s">
        <v>58</v>
      </c>
      <c r="C462" s="63"/>
      <c r="D462" s="63"/>
      <c r="E462" s="63"/>
      <c r="F462" s="4"/>
      <c r="G462" s="4"/>
      <c r="H462" s="4"/>
      <c r="I462" s="4"/>
      <c r="J462" s="4" t="s">
        <v>19</v>
      </c>
      <c r="K462" s="45">
        <f t="shared" si="17"/>
        <v>0</v>
      </c>
      <c r="L462" s="46"/>
    </row>
    <row r="463" spans="2:12" s="1" customFormat="1" ht="36.950000000000003" customHeight="1" x14ac:dyDescent="0.25">
      <c r="B463" s="64" t="s">
        <v>59</v>
      </c>
      <c r="C463" s="64"/>
      <c r="D463" s="14"/>
      <c r="E463" s="14"/>
      <c r="F463" s="4"/>
      <c r="G463" s="4"/>
      <c r="H463" s="4"/>
      <c r="I463" s="4"/>
      <c r="J463" s="4" t="s">
        <v>19</v>
      </c>
      <c r="K463" s="45">
        <f t="shared" si="17"/>
        <v>0</v>
      </c>
      <c r="L463" s="46"/>
    </row>
    <row r="464" spans="2:12" s="1" customFormat="1" ht="36.950000000000003" customHeight="1" x14ac:dyDescent="0.25">
      <c r="B464" s="9" t="s">
        <v>487</v>
      </c>
      <c r="C464" s="44"/>
      <c r="D464" s="14"/>
      <c r="E464" s="14"/>
      <c r="F464" s="4"/>
      <c r="G464" s="4"/>
      <c r="H464" s="4"/>
      <c r="I464" s="4"/>
      <c r="J464" s="4" t="s">
        <v>19</v>
      </c>
      <c r="K464" s="45">
        <f t="shared" si="17"/>
        <v>600000</v>
      </c>
      <c r="L464" s="46">
        <v>600000</v>
      </c>
    </row>
    <row r="465" spans="2:12" s="1" customFormat="1" ht="36.950000000000003" customHeight="1" x14ac:dyDescent="0.25">
      <c r="B465" s="9" t="s">
        <v>60</v>
      </c>
      <c r="C465" s="44"/>
      <c r="D465" s="14"/>
      <c r="E465" s="14"/>
      <c r="F465" s="4"/>
      <c r="G465" s="4"/>
      <c r="H465" s="4"/>
      <c r="I465" s="4"/>
      <c r="J465" s="4" t="s">
        <v>19</v>
      </c>
      <c r="K465" s="45">
        <f t="shared" si="17"/>
        <v>0</v>
      </c>
      <c r="L465" s="46"/>
    </row>
    <row r="466" spans="2:12" s="1" customFormat="1" ht="36.950000000000003" customHeight="1" x14ac:dyDescent="0.25">
      <c r="B466" s="9" t="s">
        <v>488</v>
      </c>
      <c r="C466" s="44"/>
      <c r="D466" s="14"/>
      <c r="E466" s="14"/>
      <c r="F466" s="4"/>
      <c r="G466" s="4"/>
      <c r="H466" s="4"/>
      <c r="I466" s="4"/>
      <c r="J466" s="4" t="s">
        <v>19</v>
      </c>
      <c r="K466" s="45">
        <f t="shared" si="17"/>
        <v>0</v>
      </c>
      <c r="L466" s="46"/>
    </row>
    <row r="467" spans="2:12" s="1" customFormat="1" ht="36.950000000000003" customHeight="1" x14ac:dyDescent="0.25">
      <c r="B467" s="9" t="s">
        <v>61</v>
      </c>
      <c r="C467" s="44"/>
      <c r="D467" s="14"/>
      <c r="E467" s="14"/>
      <c r="F467" s="4"/>
      <c r="G467" s="4"/>
      <c r="H467" s="4"/>
      <c r="I467" s="4"/>
      <c r="J467" s="4" t="s">
        <v>19</v>
      </c>
      <c r="K467" s="45">
        <f t="shared" si="17"/>
        <v>200000</v>
      </c>
      <c r="L467" s="46">
        <v>200000</v>
      </c>
    </row>
    <row r="468" spans="2:12" s="1" customFormat="1" ht="36.950000000000003" customHeight="1" x14ac:dyDescent="0.25">
      <c r="B468" s="9" t="s">
        <v>62</v>
      </c>
      <c r="C468" s="44"/>
      <c r="D468" s="14"/>
      <c r="E468" s="14"/>
      <c r="F468" s="4"/>
      <c r="G468" s="4"/>
      <c r="H468" s="4"/>
      <c r="I468" s="4"/>
      <c r="J468" s="4" t="s">
        <v>19</v>
      </c>
      <c r="K468" s="45">
        <f t="shared" si="17"/>
        <v>600000</v>
      </c>
      <c r="L468" s="46">
        <v>600000</v>
      </c>
    </row>
    <row r="469" spans="2:12" s="1" customFormat="1" ht="36.950000000000003" customHeight="1" x14ac:dyDescent="0.25">
      <c r="B469" s="9" t="s">
        <v>63</v>
      </c>
      <c r="C469" s="44"/>
      <c r="D469" s="14"/>
      <c r="E469" s="14"/>
      <c r="F469" s="4"/>
      <c r="G469" s="4"/>
      <c r="H469" s="4"/>
      <c r="I469" s="4"/>
      <c r="J469" s="4" t="s">
        <v>19</v>
      </c>
      <c r="K469" s="45">
        <f t="shared" si="17"/>
        <v>0</v>
      </c>
      <c r="L469" s="46"/>
    </row>
    <row r="470" spans="2:12" s="1" customFormat="1" ht="36.950000000000003" customHeight="1" x14ac:dyDescent="0.25">
      <c r="B470" s="64" t="s">
        <v>64</v>
      </c>
      <c r="C470" s="64"/>
      <c r="D470" s="64"/>
      <c r="E470" s="64"/>
      <c r="F470" s="4"/>
      <c r="G470" s="4"/>
      <c r="H470" s="4"/>
      <c r="I470" s="4"/>
      <c r="J470" s="4" t="s">
        <v>19</v>
      </c>
      <c r="K470" s="45">
        <f t="shared" si="17"/>
        <v>300000</v>
      </c>
      <c r="L470" s="46">
        <v>300000</v>
      </c>
    </row>
    <row r="471" spans="2:12" s="1" customFormat="1" ht="36.950000000000003" customHeight="1" x14ac:dyDescent="0.25">
      <c r="B471" s="63" t="s">
        <v>489</v>
      </c>
      <c r="C471" s="63"/>
      <c r="D471" s="63"/>
      <c r="E471" s="14"/>
      <c r="F471" s="4"/>
      <c r="G471" s="4"/>
      <c r="H471" s="4"/>
      <c r="I471" s="4"/>
      <c r="J471" s="4" t="s">
        <v>19</v>
      </c>
      <c r="K471" s="45">
        <f t="shared" si="17"/>
        <v>0</v>
      </c>
      <c r="L471" s="46"/>
    </row>
    <row r="472" spans="2:12" s="1" customFormat="1" ht="36.950000000000003" customHeight="1" x14ac:dyDescent="0.25">
      <c r="B472" s="64" t="s">
        <v>490</v>
      </c>
      <c r="C472" s="64"/>
      <c r="D472" s="14"/>
      <c r="E472" s="14"/>
      <c r="F472" s="4"/>
      <c r="G472" s="4"/>
      <c r="H472" s="4"/>
      <c r="I472" s="4"/>
      <c r="J472" s="4" t="s">
        <v>19</v>
      </c>
      <c r="K472" s="45">
        <f t="shared" si="17"/>
        <v>0</v>
      </c>
      <c r="L472" s="46"/>
    </row>
    <row r="473" spans="2:12" s="1" customFormat="1" ht="36.950000000000003" customHeight="1" x14ac:dyDescent="0.25">
      <c r="B473" s="11" t="s">
        <v>491</v>
      </c>
      <c r="C473" s="12"/>
      <c r="D473" s="12"/>
      <c r="E473" s="14"/>
      <c r="F473" s="4"/>
      <c r="G473" s="4"/>
      <c r="H473" s="4"/>
      <c r="I473" s="4"/>
      <c r="J473" s="4" t="s">
        <v>19</v>
      </c>
      <c r="K473" s="45">
        <f t="shared" si="17"/>
        <v>60000</v>
      </c>
      <c r="L473" s="46">
        <v>60000</v>
      </c>
    </row>
    <row r="474" spans="2:12" s="1" customFormat="1" ht="36.950000000000003" customHeight="1" x14ac:dyDescent="0.25">
      <c r="B474" s="11" t="s">
        <v>492</v>
      </c>
      <c r="C474" s="12"/>
      <c r="D474" s="12"/>
      <c r="E474" s="14"/>
      <c r="F474" s="4"/>
      <c r="G474" s="4"/>
      <c r="H474" s="4"/>
      <c r="I474" s="4"/>
      <c r="J474" s="4" t="s">
        <v>19</v>
      </c>
      <c r="K474" s="45">
        <f t="shared" si="17"/>
        <v>70000</v>
      </c>
      <c r="L474" s="46">
        <v>70000</v>
      </c>
    </row>
    <row r="475" spans="2:12" s="1" customFormat="1" ht="36.950000000000003" customHeight="1" x14ac:dyDescent="0.25">
      <c r="B475" s="10" t="s">
        <v>486</v>
      </c>
      <c r="C475" s="14"/>
      <c r="D475" s="14"/>
      <c r="E475" s="14"/>
      <c r="F475" s="4"/>
      <c r="G475" s="4"/>
      <c r="H475" s="4"/>
      <c r="I475" s="4"/>
      <c r="J475" s="4" t="s">
        <v>19</v>
      </c>
      <c r="K475" s="45">
        <f t="shared" si="17"/>
        <v>0</v>
      </c>
      <c r="L475" s="46"/>
    </row>
    <row r="476" spans="2:12" s="1" customFormat="1" ht="36.950000000000003" customHeight="1" x14ac:dyDescent="0.25">
      <c r="B476" s="63" t="s">
        <v>65</v>
      </c>
      <c r="C476" s="63"/>
      <c r="D476" s="63"/>
      <c r="E476" s="63"/>
      <c r="F476" s="4"/>
      <c r="G476" s="4"/>
      <c r="H476" s="4"/>
      <c r="I476" s="4"/>
      <c r="J476" s="4" t="s">
        <v>19</v>
      </c>
      <c r="K476" s="45">
        <f t="shared" si="17"/>
        <v>0</v>
      </c>
      <c r="L476" s="46"/>
    </row>
    <row r="477" spans="2:12" s="1" customFormat="1" ht="36.950000000000003" customHeight="1" x14ac:dyDescent="0.25">
      <c r="B477" s="11" t="s">
        <v>493</v>
      </c>
      <c r="C477" s="12"/>
      <c r="D477" s="12"/>
      <c r="E477" s="12"/>
      <c r="F477" s="4"/>
      <c r="G477" s="4"/>
      <c r="H477" s="4"/>
      <c r="I477" s="4"/>
      <c r="J477" s="4" t="s">
        <v>19</v>
      </c>
      <c r="K477" s="45">
        <f t="shared" si="17"/>
        <v>0</v>
      </c>
      <c r="L477" s="46"/>
    </row>
    <row r="478" spans="2:12" s="1" customFormat="1" ht="36.950000000000003" customHeight="1" x14ac:dyDescent="0.25">
      <c r="B478" s="11" t="s">
        <v>494</v>
      </c>
      <c r="C478" s="12"/>
      <c r="D478" s="12"/>
      <c r="E478" s="12"/>
      <c r="F478" s="4"/>
      <c r="G478" s="4"/>
      <c r="H478" s="4"/>
      <c r="I478" s="4"/>
      <c r="J478" s="4" t="s">
        <v>19</v>
      </c>
      <c r="K478" s="45">
        <f t="shared" si="17"/>
        <v>200000</v>
      </c>
      <c r="L478" s="46">
        <v>200000</v>
      </c>
    </row>
    <row r="479" spans="2:12" s="1" customFormat="1" ht="36.950000000000003" customHeight="1" x14ac:dyDescent="0.25">
      <c r="B479" s="11" t="s">
        <v>495</v>
      </c>
      <c r="C479" s="12"/>
      <c r="D479" s="12"/>
      <c r="E479" s="12"/>
      <c r="F479" s="4"/>
      <c r="G479" s="4"/>
      <c r="H479" s="4"/>
      <c r="I479" s="4"/>
      <c r="J479" s="4" t="s">
        <v>19</v>
      </c>
      <c r="K479" s="45">
        <f t="shared" si="17"/>
        <v>127783.76</v>
      </c>
      <c r="L479" s="46">
        <v>127783.76</v>
      </c>
    </row>
    <row r="480" spans="2:12" s="1" customFormat="1" ht="36.950000000000003" customHeight="1" x14ac:dyDescent="0.25">
      <c r="B480" s="11" t="s">
        <v>496</v>
      </c>
      <c r="C480" s="12"/>
      <c r="D480" s="12"/>
      <c r="E480" s="12"/>
      <c r="F480" s="4"/>
      <c r="G480" s="4"/>
      <c r="H480" s="4"/>
      <c r="I480" s="4"/>
      <c r="J480" s="4" t="s">
        <v>19</v>
      </c>
      <c r="K480" s="45">
        <f t="shared" si="17"/>
        <v>800000</v>
      </c>
      <c r="L480" s="46">
        <v>800000</v>
      </c>
    </row>
    <row r="481" spans="2:12" s="1" customFormat="1" ht="36.950000000000003" customHeight="1" x14ac:dyDescent="0.25">
      <c r="B481" s="63" t="s">
        <v>497</v>
      </c>
      <c r="C481" s="63"/>
      <c r="D481" s="14"/>
      <c r="E481" s="14"/>
      <c r="F481" s="4"/>
      <c r="G481" s="4"/>
      <c r="H481" s="4"/>
      <c r="I481" s="4"/>
      <c r="J481" s="4" t="s">
        <v>19</v>
      </c>
      <c r="K481" s="45">
        <f t="shared" si="17"/>
        <v>0</v>
      </c>
      <c r="L481" s="46"/>
    </row>
    <row r="482" spans="2:12" s="1" customFormat="1" ht="36.950000000000003" customHeight="1" x14ac:dyDescent="0.25">
      <c r="B482" s="63" t="s">
        <v>66</v>
      </c>
      <c r="C482" s="63"/>
      <c r="D482" s="14"/>
      <c r="E482" s="14"/>
      <c r="F482" s="4"/>
      <c r="G482" s="4"/>
      <c r="H482" s="4"/>
      <c r="I482" s="4"/>
      <c r="J482" s="4" t="s">
        <v>19</v>
      </c>
      <c r="K482" s="45">
        <f t="shared" si="17"/>
        <v>0</v>
      </c>
      <c r="L482" s="46"/>
    </row>
    <row r="483" spans="2:12" s="1" customFormat="1" ht="36.950000000000003" customHeight="1" x14ac:dyDescent="0.25">
      <c r="B483" s="10" t="s">
        <v>13</v>
      </c>
      <c r="C483" s="3"/>
      <c r="D483" s="14"/>
      <c r="E483" s="14"/>
      <c r="F483" s="4"/>
      <c r="G483" s="4"/>
      <c r="H483" s="4"/>
      <c r="I483" s="4"/>
      <c r="J483" s="4" t="s">
        <v>19</v>
      </c>
      <c r="K483" s="45">
        <f t="shared" si="17"/>
        <v>7842283.7599999998</v>
      </c>
      <c r="L483" s="50">
        <f>SUM(L449:L482)</f>
        <v>7842283.7599999998</v>
      </c>
    </row>
    <row r="484" spans="2:12" s="1" customFormat="1" ht="36.950000000000003" customHeight="1" x14ac:dyDescent="0.25">
      <c r="B484" s="10" t="s">
        <v>498</v>
      </c>
      <c r="C484" s="44"/>
      <c r="D484" s="44"/>
      <c r="E484" s="43"/>
      <c r="F484" s="4"/>
      <c r="G484" s="4"/>
      <c r="H484" s="4"/>
      <c r="I484" s="4"/>
      <c r="J484" s="4" t="s">
        <v>19</v>
      </c>
      <c r="K484" s="45">
        <f t="shared" si="17"/>
        <v>0</v>
      </c>
      <c r="L484" s="46"/>
    </row>
    <row r="485" spans="2:12" s="1" customFormat="1" ht="36.950000000000003" customHeight="1" x14ac:dyDescent="0.25">
      <c r="B485" s="10" t="s">
        <v>67</v>
      </c>
      <c r="C485" s="44"/>
      <c r="D485" s="44"/>
      <c r="E485" s="14"/>
      <c r="F485" s="4"/>
      <c r="G485" s="4"/>
      <c r="H485" s="4"/>
      <c r="I485" s="4"/>
      <c r="J485" s="4" t="s">
        <v>19</v>
      </c>
      <c r="K485" s="45">
        <f t="shared" si="17"/>
        <v>0</v>
      </c>
      <c r="L485" s="46"/>
    </row>
    <row r="486" spans="2:12" s="1" customFormat="1" ht="36.950000000000003" customHeight="1" x14ac:dyDescent="0.25">
      <c r="B486" s="9" t="s">
        <v>499</v>
      </c>
      <c r="C486" s="44"/>
      <c r="D486" s="44"/>
      <c r="E486" s="14"/>
      <c r="F486" s="4"/>
      <c r="G486" s="4"/>
      <c r="H486" s="4"/>
      <c r="I486" s="4"/>
      <c r="J486" s="4" t="s">
        <v>19</v>
      </c>
      <c r="K486" s="45">
        <f t="shared" si="17"/>
        <v>70000</v>
      </c>
      <c r="L486" s="46">
        <v>70000</v>
      </c>
    </row>
    <row r="487" spans="2:12" s="1" customFormat="1" ht="36.950000000000003" customHeight="1" x14ac:dyDescent="0.25">
      <c r="B487" s="9" t="s">
        <v>500</v>
      </c>
      <c r="C487" s="44"/>
      <c r="D487" s="44"/>
      <c r="E487" s="14"/>
      <c r="F487" s="4"/>
      <c r="G487" s="4"/>
      <c r="H487" s="4"/>
      <c r="I487" s="4"/>
      <c r="J487" s="4" t="s">
        <v>19</v>
      </c>
      <c r="K487" s="45">
        <f t="shared" si="17"/>
        <v>32500</v>
      </c>
      <c r="L487" s="46">
        <v>32500</v>
      </c>
    </row>
    <row r="488" spans="2:12" s="1" customFormat="1" ht="36.950000000000003" customHeight="1" x14ac:dyDescent="0.25">
      <c r="B488" s="63" t="s">
        <v>501</v>
      </c>
      <c r="C488" s="63"/>
      <c r="D488" s="44"/>
      <c r="E488" s="14"/>
      <c r="F488" s="4"/>
      <c r="G488" s="4"/>
      <c r="H488" s="4"/>
      <c r="I488" s="4"/>
      <c r="J488" s="4" t="s">
        <v>19</v>
      </c>
      <c r="K488" s="45">
        <f t="shared" si="17"/>
        <v>160000</v>
      </c>
      <c r="L488" s="46">
        <v>160000</v>
      </c>
    </row>
    <row r="489" spans="2:12" s="1" customFormat="1" ht="36.950000000000003" customHeight="1" x14ac:dyDescent="0.25">
      <c r="B489" s="9" t="s">
        <v>502</v>
      </c>
      <c r="C489" s="44"/>
      <c r="D489" s="44"/>
      <c r="E489" s="14"/>
      <c r="F489" s="4"/>
      <c r="G489" s="4"/>
      <c r="H489" s="4"/>
      <c r="I489" s="4"/>
      <c r="J489" s="4" t="s">
        <v>19</v>
      </c>
      <c r="K489" s="45">
        <f t="shared" si="17"/>
        <v>20000</v>
      </c>
      <c r="L489" s="46">
        <v>20000</v>
      </c>
    </row>
    <row r="490" spans="2:12" s="1" customFormat="1" ht="36.950000000000003" customHeight="1" x14ac:dyDescent="0.25">
      <c r="B490" s="9" t="s">
        <v>503</v>
      </c>
      <c r="C490" s="44"/>
      <c r="D490" s="44"/>
      <c r="E490" s="14"/>
      <c r="F490" s="4"/>
      <c r="G490" s="4"/>
      <c r="H490" s="4"/>
      <c r="I490" s="4"/>
      <c r="J490" s="4" t="s">
        <v>19</v>
      </c>
      <c r="K490" s="45">
        <f t="shared" si="17"/>
        <v>47500</v>
      </c>
      <c r="L490" s="46">
        <v>47500</v>
      </c>
    </row>
    <row r="491" spans="2:12" s="1" customFormat="1" ht="36.950000000000003" customHeight="1" x14ac:dyDescent="0.25">
      <c r="B491" s="63" t="s">
        <v>504</v>
      </c>
      <c r="C491" s="63"/>
      <c r="D491" s="44"/>
      <c r="E491" s="14"/>
      <c r="F491" s="4"/>
      <c r="G491" s="4"/>
      <c r="H491" s="4"/>
      <c r="I491" s="4"/>
      <c r="J491" s="4" t="s">
        <v>19</v>
      </c>
      <c r="K491" s="45">
        <f t="shared" si="17"/>
        <v>100000</v>
      </c>
      <c r="L491" s="46">
        <v>100000</v>
      </c>
    </row>
    <row r="492" spans="2:12" s="1" customFormat="1" ht="36.950000000000003" customHeight="1" x14ac:dyDescent="0.25">
      <c r="B492" s="9" t="s">
        <v>505</v>
      </c>
      <c r="C492" s="44"/>
      <c r="D492" s="44"/>
      <c r="E492" s="14"/>
      <c r="F492" s="4"/>
      <c r="G492" s="4"/>
      <c r="H492" s="4"/>
      <c r="I492" s="4"/>
      <c r="J492" s="4" t="s">
        <v>19</v>
      </c>
      <c r="K492" s="45">
        <f t="shared" si="17"/>
        <v>180000</v>
      </c>
      <c r="L492" s="46">
        <v>180000</v>
      </c>
    </row>
    <row r="493" spans="2:12" s="1" customFormat="1" ht="36.950000000000003" customHeight="1" x14ac:dyDescent="0.25">
      <c r="B493" s="63" t="s">
        <v>506</v>
      </c>
      <c r="C493" s="63"/>
      <c r="D493" s="44"/>
      <c r="E493" s="14"/>
      <c r="F493" s="4"/>
      <c r="G493" s="4"/>
      <c r="H493" s="4"/>
      <c r="I493" s="4"/>
      <c r="J493" s="4" t="s">
        <v>19</v>
      </c>
      <c r="K493" s="45">
        <f t="shared" si="17"/>
        <v>200000</v>
      </c>
      <c r="L493" s="46">
        <v>200000</v>
      </c>
    </row>
    <row r="494" spans="2:12" s="1" customFormat="1" ht="36.950000000000003" customHeight="1" x14ac:dyDescent="0.25">
      <c r="B494" s="63" t="s">
        <v>507</v>
      </c>
      <c r="C494" s="63"/>
      <c r="D494" s="44"/>
      <c r="E494" s="14"/>
      <c r="F494" s="4"/>
      <c r="G494" s="4"/>
      <c r="H494" s="4"/>
      <c r="I494" s="4"/>
      <c r="J494" s="4" t="s">
        <v>19</v>
      </c>
      <c r="K494" s="45">
        <f t="shared" si="17"/>
        <v>200000</v>
      </c>
      <c r="L494" s="46">
        <v>200000</v>
      </c>
    </row>
    <row r="495" spans="2:12" s="1" customFormat="1" ht="36.950000000000003" customHeight="1" x14ac:dyDescent="0.25">
      <c r="B495" s="9" t="s">
        <v>508</v>
      </c>
      <c r="C495" s="44"/>
      <c r="D495" s="44"/>
      <c r="E495" s="14"/>
      <c r="F495" s="4"/>
      <c r="G495" s="4"/>
      <c r="H495" s="4"/>
      <c r="I495" s="4"/>
      <c r="J495" s="4" t="s">
        <v>19</v>
      </c>
      <c r="K495" s="45">
        <f t="shared" si="17"/>
        <v>250000</v>
      </c>
      <c r="L495" s="46">
        <v>250000</v>
      </c>
    </row>
    <row r="496" spans="2:12" s="1" customFormat="1" ht="36.950000000000003" customHeight="1" x14ac:dyDescent="0.25">
      <c r="B496" s="9" t="s">
        <v>509</v>
      </c>
      <c r="C496" s="44"/>
      <c r="D496" s="44"/>
      <c r="E496" s="14"/>
      <c r="F496" s="4"/>
      <c r="G496" s="4"/>
      <c r="H496" s="4"/>
      <c r="I496" s="4"/>
      <c r="J496" s="4" t="s">
        <v>19</v>
      </c>
      <c r="K496" s="45">
        <f t="shared" si="17"/>
        <v>40000</v>
      </c>
      <c r="L496" s="46">
        <v>40000</v>
      </c>
    </row>
    <row r="497" spans="2:12" s="1" customFormat="1" ht="36.950000000000003" customHeight="1" x14ac:dyDescent="0.25">
      <c r="B497" s="10" t="s">
        <v>68</v>
      </c>
      <c r="C497" s="44"/>
      <c r="D497" s="44"/>
      <c r="E497" s="14"/>
      <c r="F497" s="4"/>
      <c r="G497" s="4"/>
      <c r="H497" s="4"/>
      <c r="I497" s="4"/>
      <c r="J497" s="4" t="s">
        <v>19</v>
      </c>
      <c r="K497" s="45">
        <f t="shared" si="17"/>
        <v>0</v>
      </c>
      <c r="L497" s="46"/>
    </row>
    <row r="498" spans="2:12" s="1" customFormat="1" ht="36.950000000000003" customHeight="1" x14ac:dyDescent="0.25">
      <c r="B498" s="9" t="s">
        <v>510</v>
      </c>
      <c r="C498" s="44"/>
      <c r="D498" s="44"/>
      <c r="E498" s="14"/>
      <c r="F498" s="4"/>
      <c r="G498" s="4"/>
      <c r="H498" s="4"/>
      <c r="I498" s="4"/>
      <c r="J498" s="4" t="s">
        <v>19</v>
      </c>
      <c r="K498" s="45">
        <f t="shared" si="17"/>
        <v>200000</v>
      </c>
      <c r="L498" s="46">
        <v>200000</v>
      </c>
    </row>
    <row r="499" spans="2:12" s="1" customFormat="1" ht="36.950000000000003" customHeight="1" x14ac:dyDescent="0.25">
      <c r="B499" s="9" t="s">
        <v>511</v>
      </c>
      <c r="C499" s="44"/>
      <c r="D499" s="44"/>
      <c r="E499" s="14"/>
      <c r="F499" s="4"/>
      <c r="G499" s="4"/>
      <c r="H499" s="4"/>
      <c r="I499" s="4"/>
      <c r="J499" s="4" t="s">
        <v>19</v>
      </c>
      <c r="K499" s="45">
        <f t="shared" si="17"/>
        <v>200000</v>
      </c>
      <c r="L499" s="46">
        <v>200000</v>
      </c>
    </row>
    <row r="500" spans="2:12" s="1" customFormat="1" ht="36.950000000000003" customHeight="1" x14ac:dyDescent="0.25">
      <c r="B500" s="9" t="s">
        <v>512</v>
      </c>
      <c r="C500" s="44"/>
      <c r="D500" s="44"/>
      <c r="E500" s="14"/>
      <c r="F500" s="4"/>
      <c r="G500" s="4"/>
      <c r="H500" s="4"/>
      <c r="I500" s="4"/>
      <c r="J500" s="4" t="s">
        <v>19</v>
      </c>
      <c r="K500" s="45">
        <f t="shared" si="17"/>
        <v>250000</v>
      </c>
      <c r="L500" s="46">
        <v>250000</v>
      </c>
    </row>
    <row r="501" spans="2:12" s="1" customFormat="1" ht="36.950000000000003" customHeight="1" x14ac:dyDescent="0.25">
      <c r="B501" s="9" t="s">
        <v>513</v>
      </c>
      <c r="C501" s="44"/>
      <c r="D501" s="44"/>
      <c r="E501" s="14"/>
      <c r="F501" s="4"/>
      <c r="G501" s="4"/>
      <c r="H501" s="4"/>
      <c r="I501" s="4"/>
      <c r="J501" s="4" t="s">
        <v>19</v>
      </c>
      <c r="K501" s="45">
        <f t="shared" si="17"/>
        <v>300000</v>
      </c>
      <c r="L501" s="46">
        <v>300000</v>
      </c>
    </row>
    <row r="502" spans="2:12" s="1" customFormat="1" ht="36.950000000000003" customHeight="1" x14ac:dyDescent="0.25">
      <c r="B502" s="9" t="s">
        <v>69</v>
      </c>
      <c r="C502" s="44"/>
      <c r="D502" s="44"/>
      <c r="E502" s="14"/>
      <c r="F502" s="4"/>
      <c r="G502" s="4"/>
      <c r="H502" s="4"/>
      <c r="I502" s="4"/>
      <c r="J502" s="4" t="s">
        <v>19</v>
      </c>
      <c r="K502" s="45">
        <f t="shared" si="17"/>
        <v>150000</v>
      </c>
      <c r="L502" s="46">
        <v>150000</v>
      </c>
    </row>
    <row r="503" spans="2:12" s="1" customFormat="1" ht="36.950000000000003" customHeight="1" x14ac:dyDescent="0.25">
      <c r="B503" s="9" t="s">
        <v>514</v>
      </c>
      <c r="C503" s="44"/>
      <c r="D503" s="44"/>
      <c r="E503" s="14"/>
      <c r="F503" s="4"/>
      <c r="G503" s="4"/>
      <c r="H503" s="4"/>
      <c r="I503" s="4"/>
      <c r="J503" s="4" t="s">
        <v>19</v>
      </c>
      <c r="K503" s="45">
        <f t="shared" si="17"/>
        <v>200000</v>
      </c>
      <c r="L503" s="46">
        <v>200000</v>
      </c>
    </row>
    <row r="504" spans="2:12" s="1" customFormat="1" ht="36.950000000000003" customHeight="1" x14ac:dyDescent="0.25">
      <c r="B504" s="9" t="s">
        <v>515</v>
      </c>
      <c r="C504" s="44"/>
      <c r="D504" s="44"/>
      <c r="E504" s="14"/>
      <c r="F504" s="4"/>
      <c r="G504" s="4"/>
      <c r="H504" s="4"/>
      <c r="I504" s="4"/>
      <c r="J504" s="4" t="s">
        <v>19</v>
      </c>
      <c r="K504" s="45">
        <f t="shared" si="17"/>
        <v>400000</v>
      </c>
      <c r="L504" s="46">
        <v>400000</v>
      </c>
    </row>
    <row r="505" spans="2:12" s="1" customFormat="1" ht="36.950000000000003" customHeight="1" x14ac:dyDescent="0.25">
      <c r="B505" s="9" t="s">
        <v>516</v>
      </c>
      <c r="C505" s="44"/>
      <c r="D505" s="44"/>
      <c r="E505" s="14"/>
      <c r="F505" s="4"/>
      <c r="G505" s="4"/>
      <c r="H505" s="4"/>
      <c r="I505" s="4"/>
      <c r="J505" s="4" t="s">
        <v>19</v>
      </c>
      <c r="K505" s="45">
        <f t="shared" si="17"/>
        <v>10000</v>
      </c>
      <c r="L505" s="46">
        <v>10000</v>
      </c>
    </row>
    <row r="506" spans="2:12" s="1" customFormat="1" ht="36.950000000000003" customHeight="1" x14ac:dyDescent="0.25">
      <c r="B506" s="9" t="s">
        <v>517</v>
      </c>
      <c r="C506" s="44"/>
      <c r="D506" s="44"/>
      <c r="E506" s="14"/>
      <c r="F506" s="4"/>
      <c r="G506" s="4"/>
      <c r="H506" s="4"/>
      <c r="I506" s="4"/>
      <c r="J506" s="4" t="s">
        <v>19</v>
      </c>
      <c r="K506" s="45">
        <f t="shared" si="17"/>
        <v>350000</v>
      </c>
      <c r="L506" s="46">
        <v>350000</v>
      </c>
    </row>
    <row r="507" spans="2:12" s="1" customFormat="1" ht="36.950000000000003" customHeight="1" x14ac:dyDescent="0.25">
      <c r="B507" s="9" t="s">
        <v>518</v>
      </c>
      <c r="C507" s="44"/>
      <c r="D507" s="44"/>
      <c r="E507" s="14"/>
      <c r="F507" s="4"/>
      <c r="G507" s="4"/>
      <c r="H507" s="4"/>
      <c r="I507" s="4"/>
      <c r="J507" s="4" t="s">
        <v>19</v>
      </c>
      <c r="K507" s="45">
        <f t="shared" si="17"/>
        <v>1000000</v>
      </c>
      <c r="L507" s="46">
        <v>1000000</v>
      </c>
    </row>
    <row r="508" spans="2:12" s="1" customFormat="1" ht="36.950000000000003" customHeight="1" x14ac:dyDescent="0.25">
      <c r="B508" s="10" t="s">
        <v>13</v>
      </c>
      <c r="C508" s="3"/>
      <c r="D508" s="44"/>
      <c r="E508" s="14"/>
      <c r="F508" s="4"/>
      <c r="G508" s="4"/>
      <c r="H508" s="4"/>
      <c r="I508" s="4"/>
      <c r="J508" s="4" t="s">
        <v>19</v>
      </c>
      <c r="K508" s="45">
        <f t="shared" si="17"/>
        <v>4360000</v>
      </c>
      <c r="L508" s="50">
        <f>SUM(L484:L507)</f>
        <v>4360000</v>
      </c>
    </row>
    <row r="509" spans="2:12" s="1" customFormat="1" ht="36.950000000000003" customHeight="1" x14ac:dyDescent="0.25">
      <c r="B509" s="9"/>
      <c r="C509" s="44"/>
      <c r="D509" s="44"/>
      <c r="E509" s="14"/>
      <c r="F509" s="4"/>
      <c r="G509" s="4"/>
      <c r="H509" s="4"/>
      <c r="I509" s="4"/>
      <c r="J509" s="4" t="s">
        <v>19</v>
      </c>
      <c r="K509" s="45">
        <f t="shared" si="17"/>
        <v>0</v>
      </c>
      <c r="L509" s="46"/>
    </row>
    <row r="510" spans="2:12" s="1" customFormat="1" ht="36.950000000000003" customHeight="1" x14ac:dyDescent="0.25">
      <c r="B510" s="10" t="s">
        <v>22</v>
      </c>
      <c r="C510" s="10"/>
      <c r="D510" s="44"/>
      <c r="E510" s="14"/>
      <c r="F510" s="4"/>
      <c r="G510" s="4"/>
      <c r="H510" s="4"/>
      <c r="I510" s="4"/>
      <c r="J510" s="4" t="s">
        <v>19</v>
      </c>
      <c r="K510" s="45">
        <f t="shared" si="17"/>
        <v>0</v>
      </c>
      <c r="L510" s="50"/>
    </row>
    <row r="511" spans="2:12" s="1" customFormat="1" ht="36.950000000000003" customHeight="1" x14ac:dyDescent="0.25">
      <c r="B511" s="64" t="s">
        <v>519</v>
      </c>
      <c r="C511" s="64"/>
      <c r="D511" s="44"/>
      <c r="E511" s="14"/>
      <c r="F511" s="4"/>
      <c r="G511" s="4"/>
      <c r="H511" s="4"/>
      <c r="I511" s="4"/>
      <c r="J511" s="4" t="s">
        <v>19</v>
      </c>
      <c r="K511" s="45">
        <f t="shared" si="17"/>
        <v>500000</v>
      </c>
      <c r="L511" s="46">
        <v>500000</v>
      </c>
    </row>
    <row r="512" spans="2:12" s="1" customFormat="1" ht="36.950000000000003" customHeight="1" x14ac:dyDescent="0.25">
      <c r="B512" s="64" t="s">
        <v>520</v>
      </c>
      <c r="C512" s="64"/>
      <c r="D512" s="44"/>
      <c r="E512" s="14"/>
      <c r="F512" s="4"/>
      <c r="G512" s="4"/>
      <c r="H512" s="4"/>
      <c r="I512" s="4"/>
      <c r="J512" s="4" t="s">
        <v>19</v>
      </c>
      <c r="K512" s="45">
        <f t="shared" si="17"/>
        <v>100000</v>
      </c>
      <c r="L512" s="46">
        <v>100000</v>
      </c>
    </row>
    <row r="513" spans="2:12" s="1" customFormat="1" ht="36.950000000000003" customHeight="1" x14ac:dyDescent="0.25">
      <c r="B513" s="9" t="s">
        <v>521</v>
      </c>
      <c r="C513" s="10"/>
      <c r="D513" s="44"/>
      <c r="E513" s="14"/>
      <c r="F513" s="4"/>
      <c r="G513" s="4"/>
      <c r="H513" s="4"/>
      <c r="I513" s="4"/>
      <c r="J513" s="4" t="s">
        <v>19</v>
      </c>
      <c r="K513" s="45">
        <f t="shared" si="17"/>
        <v>1542319.76</v>
      </c>
      <c r="L513" s="46">
        <v>1542319.76</v>
      </c>
    </row>
    <row r="514" spans="2:12" s="1" customFormat="1" ht="36.950000000000003" customHeight="1" x14ac:dyDescent="0.25">
      <c r="B514" s="10" t="s">
        <v>13</v>
      </c>
      <c r="C514" s="3"/>
      <c r="D514" s="44"/>
      <c r="E514" s="14"/>
      <c r="F514" s="4"/>
      <c r="G514" s="4"/>
      <c r="H514" s="4"/>
      <c r="I514" s="4"/>
      <c r="J514" s="4" t="s">
        <v>19</v>
      </c>
      <c r="K514" s="45">
        <f t="shared" si="17"/>
        <v>2142319.7599999998</v>
      </c>
      <c r="L514" s="50">
        <f>SUM(L511:L513)</f>
        <v>2142319.7599999998</v>
      </c>
    </row>
    <row r="515" spans="2:12" s="1" customFormat="1" ht="36.950000000000003" customHeight="1" x14ac:dyDescent="0.25">
      <c r="B515" s="10" t="s">
        <v>70</v>
      </c>
      <c r="C515" s="44"/>
      <c r="D515" s="44"/>
      <c r="E515" s="14"/>
      <c r="F515" s="4"/>
      <c r="G515" s="4"/>
      <c r="H515" s="4"/>
      <c r="I515" s="4"/>
      <c r="J515" s="4" t="s">
        <v>19</v>
      </c>
      <c r="K515" s="45">
        <f t="shared" si="17"/>
        <v>0</v>
      </c>
      <c r="L515" s="46"/>
    </row>
    <row r="516" spans="2:12" s="1" customFormat="1" ht="36.950000000000003" customHeight="1" x14ac:dyDescent="0.25">
      <c r="B516" s="10" t="s">
        <v>71</v>
      </c>
      <c r="C516" s="53"/>
      <c r="D516" s="44"/>
      <c r="E516" s="14"/>
      <c r="F516" s="4"/>
      <c r="G516" s="4"/>
      <c r="H516" s="4"/>
      <c r="I516" s="4"/>
      <c r="J516" s="4" t="s">
        <v>19</v>
      </c>
      <c r="K516" s="45">
        <f t="shared" si="17"/>
        <v>0</v>
      </c>
      <c r="L516" s="46"/>
    </row>
    <row r="517" spans="2:12" s="1" customFormat="1" ht="36.950000000000003" customHeight="1" x14ac:dyDescent="0.25">
      <c r="B517" s="9" t="s">
        <v>72</v>
      </c>
      <c r="C517" s="29"/>
      <c r="D517" s="44"/>
      <c r="E517" s="14"/>
      <c r="F517" s="4"/>
      <c r="G517" s="4"/>
      <c r="H517" s="4"/>
      <c r="I517" s="4"/>
      <c r="J517" s="4" t="s">
        <v>19</v>
      </c>
      <c r="K517" s="45">
        <f t="shared" si="17"/>
        <v>0</v>
      </c>
      <c r="L517" s="46"/>
    </row>
    <row r="518" spans="2:12" s="1" customFormat="1" ht="36.950000000000003" customHeight="1" x14ac:dyDescent="0.25">
      <c r="B518" s="9" t="s">
        <v>73</v>
      </c>
      <c r="C518" s="29"/>
      <c r="D518" s="44"/>
      <c r="E518" s="14"/>
      <c r="F518" s="4"/>
      <c r="G518" s="4"/>
      <c r="H518" s="4"/>
      <c r="I518" s="4"/>
      <c r="J518" s="4" t="s">
        <v>19</v>
      </c>
      <c r="K518" s="45">
        <f t="shared" si="17"/>
        <v>0</v>
      </c>
      <c r="L518" s="46"/>
    </row>
    <row r="519" spans="2:12" s="1" customFormat="1" ht="36.950000000000003" customHeight="1" x14ac:dyDescent="0.25">
      <c r="B519" s="63" t="s">
        <v>522</v>
      </c>
      <c r="C519" s="63"/>
      <c r="D519" s="44"/>
      <c r="E519" s="14"/>
      <c r="F519" s="4"/>
      <c r="G519" s="4"/>
      <c r="H519" s="4"/>
      <c r="I519" s="4"/>
      <c r="J519" s="4" t="s">
        <v>19</v>
      </c>
      <c r="K519" s="45">
        <f t="shared" si="17"/>
        <v>0</v>
      </c>
      <c r="L519" s="46"/>
    </row>
    <row r="520" spans="2:12" s="1" customFormat="1" ht="36.950000000000003" customHeight="1" x14ac:dyDescent="0.25">
      <c r="B520" s="9" t="s">
        <v>74</v>
      </c>
      <c r="C520" s="29"/>
      <c r="D520" s="44"/>
      <c r="E520" s="14"/>
      <c r="F520" s="4"/>
      <c r="G520" s="4"/>
      <c r="H520" s="4"/>
      <c r="I520" s="4"/>
      <c r="J520" s="4" t="s">
        <v>19</v>
      </c>
      <c r="K520" s="45">
        <f t="shared" si="17"/>
        <v>201100</v>
      </c>
      <c r="L520" s="46">
        <v>201100</v>
      </c>
    </row>
    <row r="521" spans="2:12" s="1" customFormat="1" ht="36.950000000000003" customHeight="1" x14ac:dyDescent="0.25">
      <c r="B521" s="9" t="s">
        <v>523</v>
      </c>
      <c r="C521" s="29"/>
      <c r="D521" s="44"/>
      <c r="E521" s="14"/>
      <c r="F521" s="4"/>
      <c r="G521" s="4"/>
      <c r="H521" s="4"/>
      <c r="I521" s="4"/>
      <c r="J521" s="4" t="s">
        <v>19</v>
      </c>
      <c r="K521" s="45">
        <f t="shared" ref="K521:K584" si="18">L521+M521</f>
        <v>40000</v>
      </c>
      <c r="L521" s="46">
        <v>40000</v>
      </c>
    </row>
    <row r="522" spans="2:12" s="1" customFormat="1" ht="36.950000000000003" customHeight="1" x14ac:dyDescent="0.25">
      <c r="B522" s="9" t="s">
        <v>75</v>
      </c>
      <c r="C522" s="29"/>
      <c r="D522" s="44"/>
      <c r="E522" s="14"/>
      <c r="F522" s="4"/>
      <c r="G522" s="4"/>
      <c r="H522" s="4"/>
      <c r="I522" s="4"/>
      <c r="J522" s="4" t="s">
        <v>19</v>
      </c>
      <c r="K522" s="45">
        <f t="shared" si="18"/>
        <v>0</v>
      </c>
      <c r="L522" s="46"/>
    </row>
    <row r="523" spans="2:12" s="1" customFormat="1" ht="36.950000000000003" customHeight="1" x14ac:dyDescent="0.25">
      <c r="B523" s="9" t="s">
        <v>76</v>
      </c>
      <c r="C523" s="29"/>
      <c r="D523" s="44"/>
      <c r="E523" s="14"/>
      <c r="F523" s="4"/>
      <c r="G523" s="4"/>
      <c r="H523" s="4"/>
      <c r="I523" s="4"/>
      <c r="J523" s="4" t="s">
        <v>19</v>
      </c>
      <c r="K523" s="45">
        <f t="shared" si="18"/>
        <v>0</v>
      </c>
      <c r="L523" s="46"/>
    </row>
    <row r="524" spans="2:12" s="1" customFormat="1" ht="36.950000000000003" customHeight="1" x14ac:dyDescent="0.25">
      <c r="B524" s="9" t="s">
        <v>77</v>
      </c>
      <c r="C524" s="29"/>
      <c r="D524" s="44"/>
      <c r="E524" s="14"/>
      <c r="F524" s="4"/>
      <c r="G524" s="4"/>
      <c r="H524" s="4"/>
      <c r="I524" s="4"/>
      <c r="J524" s="4" t="s">
        <v>19</v>
      </c>
      <c r="K524" s="45">
        <f t="shared" si="18"/>
        <v>0</v>
      </c>
      <c r="L524" s="46"/>
    </row>
    <row r="525" spans="2:12" s="1" customFormat="1" ht="36.950000000000003" customHeight="1" x14ac:dyDescent="0.25">
      <c r="B525" s="9" t="s">
        <v>78</v>
      </c>
      <c r="C525" s="29"/>
      <c r="D525" s="44"/>
      <c r="E525" s="14"/>
      <c r="F525" s="4"/>
      <c r="G525" s="4"/>
      <c r="H525" s="4"/>
      <c r="I525" s="4"/>
      <c r="J525" s="4" t="s">
        <v>19</v>
      </c>
      <c r="K525" s="45">
        <f t="shared" si="18"/>
        <v>0</v>
      </c>
      <c r="L525" s="46"/>
    </row>
    <row r="526" spans="2:12" s="1" customFormat="1" ht="36.950000000000003" customHeight="1" x14ac:dyDescent="0.25">
      <c r="B526" s="9" t="s">
        <v>79</v>
      </c>
      <c r="C526" s="29"/>
      <c r="D526" s="44"/>
      <c r="E526" s="14"/>
      <c r="F526" s="4"/>
      <c r="G526" s="4"/>
      <c r="H526" s="4"/>
      <c r="I526" s="4"/>
      <c r="J526" s="4" t="s">
        <v>19</v>
      </c>
      <c r="K526" s="45">
        <f t="shared" si="18"/>
        <v>0</v>
      </c>
      <c r="L526" s="46"/>
    </row>
    <row r="527" spans="2:12" s="1" customFormat="1" ht="36.950000000000003" customHeight="1" x14ac:dyDescent="0.25">
      <c r="B527" s="9" t="s">
        <v>524</v>
      </c>
      <c r="C527" s="29"/>
      <c r="D527" s="44"/>
      <c r="E527" s="14"/>
      <c r="F527" s="4"/>
      <c r="G527" s="4"/>
      <c r="H527" s="4"/>
      <c r="I527" s="4"/>
      <c r="J527" s="4" t="s">
        <v>19</v>
      </c>
      <c r="K527" s="45">
        <f t="shared" si="18"/>
        <v>27000</v>
      </c>
      <c r="L527" s="46">
        <v>27000</v>
      </c>
    </row>
    <row r="528" spans="2:12" s="1" customFormat="1" ht="36.950000000000003" customHeight="1" x14ac:dyDescent="0.25">
      <c r="B528" s="9" t="s">
        <v>525</v>
      </c>
      <c r="C528" s="29"/>
      <c r="D528" s="44"/>
      <c r="E528" s="14"/>
      <c r="F528" s="4"/>
      <c r="G528" s="4"/>
      <c r="H528" s="4"/>
      <c r="I528" s="4"/>
      <c r="J528" s="4" t="s">
        <v>19</v>
      </c>
      <c r="K528" s="45">
        <f t="shared" si="18"/>
        <v>25000</v>
      </c>
      <c r="L528" s="46">
        <v>25000</v>
      </c>
    </row>
    <row r="529" spans="2:12" s="1" customFormat="1" ht="36.950000000000003" customHeight="1" x14ac:dyDescent="0.25">
      <c r="B529" s="9" t="s">
        <v>526</v>
      </c>
      <c r="C529" s="29"/>
      <c r="D529" s="44"/>
      <c r="E529" s="14"/>
      <c r="F529" s="4"/>
      <c r="G529" s="4"/>
      <c r="H529" s="4"/>
      <c r="I529" s="4"/>
      <c r="J529" s="4" t="s">
        <v>19</v>
      </c>
      <c r="K529" s="45">
        <f t="shared" si="18"/>
        <v>189000</v>
      </c>
      <c r="L529" s="46">
        <v>189000</v>
      </c>
    </row>
    <row r="530" spans="2:12" s="1" customFormat="1" ht="36.950000000000003" customHeight="1" x14ac:dyDescent="0.25">
      <c r="B530" s="9" t="s">
        <v>527</v>
      </c>
      <c r="C530" s="29"/>
      <c r="D530" s="44"/>
      <c r="E530" s="14"/>
      <c r="F530" s="4"/>
      <c r="G530" s="4"/>
      <c r="H530" s="4"/>
      <c r="I530" s="4"/>
      <c r="J530" s="4" t="s">
        <v>19</v>
      </c>
      <c r="K530" s="45">
        <f t="shared" si="18"/>
        <v>108945</v>
      </c>
      <c r="L530" s="46">
        <v>108945</v>
      </c>
    </row>
    <row r="531" spans="2:12" s="1" customFormat="1" ht="36.950000000000003" customHeight="1" x14ac:dyDescent="0.25">
      <c r="B531" s="9" t="s">
        <v>528</v>
      </c>
      <c r="C531" s="29"/>
      <c r="D531" s="44"/>
      <c r="E531" s="14"/>
      <c r="F531" s="4"/>
      <c r="G531" s="4"/>
      <c r="H531" s="4"/>
      <c r="I531" s="4"/>
      <c r="J531" s="4" t="s">
        <v>19</v>
      </c>
      <c r="K531" s="45">
        <f t="shared" si="18"/>
        <v>0</v>
      </c>
      <c r="L531" s="46"/>
    </row>
    <row r="532" spans="2:12" s="1" customFormat="1" ht="36.950000000000003" customHeight="1" x14ac:dyDescent="0.25">
      <c r="B532" s="10" t="s">
        <v>80</v>
      </c>
      <c r="C532" s="53"/>
      <c r="D532" s="14"/>
      <c r="E532" s="14"/>
      <c r="F532" s="4"/>
      <c r="G532" s="4"/>
      <c r="H532" s="4"/>
      <c r="I532" s="4"/>
      <c r="J532" s="4" t="s">
        <v>19</v>
      </c>
      <c r="K532" s="45">
        <f t="shared" si="18"/>
        <v>0</v>
      </c>
      <c r="L532" s="46"/>
    </row>
    <row r="533" spans="2:12" s="1" customFormat="1" ht="36.950000000000003" customHeight="1" x14ac:dyDescent="0.25">
      <c r="B533" s="9" t="s">
        <v>529</v>
      </c>
      <c r="C533" s="53"/>
      <c r="D533" s="14"/>
      <c r="E533" s="14"/>
      <c r="F533" s="4"/>
      <c r="G533" s="4"/>
      <c r="H533" s="4"/>
      <c r="I533" s="4"/>
      <c r="J533" s="4" t="s">
        <v>19</v>
      </c>
      <c r="K533" s="45">
        <f t="shared" si="18"/>
        <v>200000</v>
      </c>
      <c r="L533" s="46">
        <v>200000</v>
      </c>
    </row>
    <row r="534" spans="2:12" s="1" customFormat="1" ht="36.950000000000003" customHeight="1" x14ac:dyDescent="0.25">
      <c r="B534" s="63" t="s">
        <v>530</v>
      </c>
      <c r="C534" s="63"/>
      <c r="D534" s="14"/>
      <c r="E534" s="14"/>
      <c r="F534" s="4"/>
      <c r="G534" s="4"/>
      <c r="H534" s="4"/>
      <c r="I534" s="4"/>
      <c r="J534" s="4" t="s">
        <v>19</v>
      </c>
      <c r="K534" s="45">
        <f t="shared" si="18"/>
        <v>20000</v>
      </c>
      <c r="L534" s="46">
        <v>20000</v>
      </c>
    </row>
    <row r="535" spans="2:12" s="1" customFormat="1" ht="36.950000000000003" customHeight="1" x14ac:dyDescent="0.25">
      <c r="B535" s="9" t="s">
        <v>81</v>
      </c>
      <c r="C535" s="29"/>
      <c r="D535" s="14"/>
      <c r="E535" s="14"/>
      <c r="F535" s="4"/>
      <c r="G535" s="4"/>
      <c r="H535" s="4"/>
      <c r="I535" s="4"/>
      <c r="J535" s="4" t="s">
        <v>19</v>
      </c>
      <c r="K535" s="45">
        <f t="shared" si="18"/>
        <v>0</v>
      </c>
      <c r="L535" s="46"/>
    </row>
    <row r="536" spans="2:12" s="1" customFormat="1" ht="36.950000000000003" customHeight="1" x14ac:dyDescent="0.25">
      <c r="B536" s="9" t="s">
        <v>82</v>
      </c>
      <c r="C536" s="29"/>
      <c r="D536" s="14"/>
      <c r="E536" s="14"/>
      <c r="F536" s="4"/>
      <c r="G536" s="4"/>
      <c r="H536" s="4"/>
      <c r="I536" s="4"/>
      <c r="J536" s="4" t="s">
        <v>19</v>
      </c>
      <c r="K536" s="45">
        <f t="shared" si="18"/>
        <v>2000000</v>
      </c>
      <c r="L536" s="46">
        <v>2000000</v>
      </c>
    </row>
    <row r="537" spans="2:12" s="1" customFormat="1" ht="36.950000000000003" customHeight="1" x14ac:dyDescent="0.25">
      <c r="B537" s="9" t="s">
        <v>83</v>
      </c>
      <c r="C537" s="29"/>
      <c r="D537" s="14"/>
      <c r="E537" s="14"/>
      <c r="F537" s="4"/>
      <c r="G537" s="4"/>
      <c r="H537" s="4"/>
      <c r="I537" s="4"/>
      <c r="J537" s="4" t="s">
        <v>19</v>
      </c>
      <c r="K537" s="45">
        <f t="shared" si="18"/>
        <v>0</v>
      </c>
      <c r="L537" s="46"/>
    </row>
    <row r="538" spans="2:12" s="1" customFormat="1" ht="36.950000000000003" customHeight="1" x14ac:dyDescent="0.25">
      <c r="B538" s="9" t="s">
        <v>531</v>
      </c>
      <c r="C538" s="29"/>
      <c r="D538" s="14"/>
      <c r="E538" s="14"/>
      <c r="F538" s="4"/>
      <c r="G538" s="4"/>
      <c r="H538" s="4"/>
      <c r="I538" s="4"/>
      <c r="J538" s="4" t="s">
        <v>19</v>
      </c>
      <c r="K538" s="45">
        <f t="shared" si="18"/>
        <v>0</v>
      </c>
      <c r="L538" s="46"/>
    </row>
    <row r="539" spans="2:12" s="1" customFormat="1" ht="36.950000000000003" customHeight="1" x14ac:dyDescent="0.25">
      <c r="B539" s="9" t="s">
        <v>532</v>
      </c>
      <c r="C539" s="29"/>
      <c r="D539" s="14"/>
      <c r="E539" s="14"/>
      <c r="F539" s="4"/>
      <c r="G539" s="4"/>
      <c r="H539" s="4"/>
      <c r="I539" s="4"/>
      <c r="J539" s="4" t="s">
        <v>19</v>
      </c>
      <c r="K539" s="45">
        <f t="shared" si="18"/>
        <v>800000</v>
      </c>
      <c r="L539" s="46">
        <v>800000</v>
      </c>
    </row>
    <row r="540" spans="2:12" s="1" customFormat="1" ht="36.950000000000003" customHeight="1" x14ac:dyDescent="0.25">
      <c r="B540" s="63" t="s">
        <v>533</v>
      </c>
      <c r="C540" s="63"/>
      <c r="D540" s="14"/>
      <c r="E540" s="14"/>
      <c r="F540" s="4"/>
      <c r="G540" s="4"/>
      <c r="H540" s="4"/>
      <c r="I540" s="4"/>
      <c r="J540" s="4" t="s">
        <v>19</v>
      </c>
      <c r="K540" s="45">
        <f t="shared" si="18"/>
        <v>0</v>
      </c>
      <c r="L540" s="46"/>
    </row>
    <row r="541" spans="2:12" s="1" customFormat="1" ht="36.950000000000003" customHeight="1" x14ac:dyDescent="0.25">
      <c r="B541" s="67" t="s">
        <v>84</v>
      </c>
      <c r="C541" s="67"/>
      <c r="D541" s="67"/>
      <c r="E541" s="67"/>
      <c r="F541" s="4"/>
      <c r="G541" s="4"/>
      <c r="H541" s="4"/>
      <c r="I541" s="4"/>
      <c r="J541" s="4" t="s">
        <v>19</v>
      </c>
      <c r="K541" s="45">
        <f t="shared" si="18"/>
        <v>300000</v>
      </c>
      <c r="L541" s="46">
        <v>300000</v>
      </c>
    </row>
    <row r="542" spans="2:12" s="1" customFormat="1" ht="36.950000000000003" customHeight="1" x14ac:dyDescent="0.25">
      <c r="B542" s="9" t="s">
        <v>534</v>
      </c>
      <c r="C542" s="29"/>
      <c r="D542" s="14"/>
      <c r="E542" s="14"/>
      <c r="F542" s="4"/>
      <c r="G542" s="4"/>
      <c r="H542" s="4"/>
      <c r="I542" s="4"/>
      <c r="J542" s="4" t="s">
        <v>19</v>
      </c>
      <c r="K542" s="45">
        <f t="shared" si="18"/>
        <v>50000</v>
      </c>
      <c r="L542" s="46">
        <v>50000</v>
      </c>
    </row>
    <row r="543" spans="2:12" s="1" customFormat="1" ht="36.950000000000003" customHeight="1" x14ac:dyDescent="0.25">
      <c r="B543" s="9" t="s">
        <v>85</v>
      </c>
      <c r="C543" s="29"/>
      <c r="D543" s="14"/>
      <c r="E543" s="14"/>
      <c r="F543" s="4"/>
      <c r="G543" s="4"/>
      <c r="H543" s="4"/>
      <c r="I543" s="4"/>
      <c r="J543" s="4" t="s">
        <v>19</v>
      </c>
      <c r="K543" s="45">
        <f t="shared" si="18"/>
        <v>500000</v>
      </c>
      <c r="L543" s="46">
        <v>500000</v>
      </c>
    </row>
    <row r="544" spans="2:12" s="1" customFormat="1" ht="36.950000000000003" customHeight="1" x14ac:dyDescent="0.25">
      <c r="B544" s="9" t="s">
        <v>535</v>
      </c>
      <c r="C544" s="29"/>
      <c r="D544" s="14"/>
      <c r="E544" s="14"/>
      <c r="F544" s="4"/>
      <c r="G544" s="4"/>
      <c r="H544" s="4"/>
      <c r="I544" s="4"/>
      <c r="J544" s="4" t="s">
        <v>19</v>
      </c>
      <c r="K544" s="45">
        <f t="shared" si="18"/>
        <v>0</v>
      </c>
      <c r="L544" s="46"/>
    </row>
    <row r="545" spans="2:12" s="1" customFormat="1" ht="36.950000000000003" customHeight="1" x14ac:dyDescent="0.25">
      <c r="B545" s="9" t="s">
        <v>536</v>
      </c>
      <c r="C545" s="29"/>
      <c r="D545" s="14"/>
      <c r="E545" s="14"/>
      <c r="F545" s="4"/>
      <c r="G545" s="4"/>
      <c r="H545" s="4"/>
      <c r="I545" s="4"/>
      <c r="J545" s="4" t="s">
        <v>19</v>
      </c>
      <c r="K545" s="45">
        <f t="shared" si="18"/>
        <v>0</v>
      </c>
      <c r="L545" s="46"/>
    </row>
    <row r="546" spans="2:12" s="1" customFormat="1" ht="36.950000000000003" customHeight="1" x14ac:dyDescent="0.25">
      <c r="B546" s="9" t="s">
        <v>86</v>
      </c>
      <c r="C546" s="44"/>
      <c r="D546" s="14"/>
      <c r="E546" s="14"/>
      <c r="F546" s="4"/>
      <c r="G546" s="4"/>
      <c r="H546" s="4"/>
      <c r="I546" s="4"/>
      <c r="J546" s="4" t="s">
        <v>19</v>
      </c>
      <c r="K546" s="45">
        <f t="shared" si="18"/>
        <v>500000</v>
      </c>
      <c r="L546" s="46">
        <v>500000</v>
      </c>
    </row>
    <row r="547" spans="2:12" s="1" customFormat="1" ht="36.950000000000003" customHeight="1" x14ac:dyDescent="0.25">
      <c r="B547" s="1" t="s">
        <v>537</v>
      </c>
      <c r="C547" s="54"/>
      <c r="D547" s="8"/>
      <c r="E547" s="8"/>
      <c r="F547" s="4"/>
      <c r="G547" s="4"/>
      <c r="H547" s="4"/>
      <c r="I547" s="4"/>
      <c r="J547" s="4" t="s">
        <v>19</v>
      </c>
      <c r="K547" s="45">
        <f t="shared" si="18"/>
        <v>2979000</v>
      </c>
      <c r="L547" s="55">
        <v>2979000</v>
      </c>
    </row>
    <row r="548" spans="2:12" s="1" customFormat="1" ht="36.950000000000003" customHeight="1" x14ac:dyDescent="0.25">
      <c r="B548" s="1" t="s">
        <v>538</v>
      </c>
      <c r="C548" s="54"/>
      <c r="D548" s="8"/>
      <c r="E548" s="8"/>
      <c r="F548" s="4"/>
      <c r="G548" s="4"/>
      <c r="H548" s="4"/>
      <c r="I548" s="4"/>
      <c r="J548" s="4" t="s">
        <v>19</v>
      </c>
      <c r="K548" s="45">
        <f t="shared" si="18"/>
        <v>474000</v>
      </c>
      <c r="L548" s="55">
        <v>474000</v>
      </c>
    </row>
    <row r="549" spans="2:12" s="1" customFormat="1" ht="36.950000000000003" customHeight="1" x14ac:dyDescent="0.25">
      <c r="B549" s="1" t="s">
        <v>539</v>
      </c>
      <c r="C549" s="54"/>
      <c r="D549" s="8"/>
      <c r="E549" s="8"/>
      <c r="F549" s="4"/>
      <c r="G549" s="4"/>
      <c r="H549" s="4"/>
      <c r="I549" s="4"/>
      <c r="J549" s="4" t="s">
        <v>19</v>
      </c>
      <c r="K549" s="45">
        <f t="shared" si="18"/>
        <v>639000</v>
      </c>
      <c r="L549" s="55">
        <v>639000</v>
      </c>
    </row>
    <row r="550" spans="2:12" s="1" customFormat="1" ht="36.950000000000003" customHeight="1" x14ac:dyDescent="0.25">
      <c r="B550" s="10" t="s">
        <v>13</v>
      </c>
      <c r="C550" s="29"/>
      <c r="D550" s="14"/>
      <c r="E550" s="14"/>
      <c r="F550" s="4"/>
      <c r="G550" s="4"/>
      <c r="H550" s="4"/>
      <c r="I550" s="4"/>
      <c r="J550" s="4" t="s">
        <v>19</v>
      </c>
      <c r="K550" s="45">
        <f t="shared" si="18"/>
        <v>9053045</v>
      </c>
      <c r="L550" s="50">
        <f>SUM(L515:L549)</f>
        <v>9053045</v>
      </c>
    </row>
    <row r="551" spans="2:12" s="1" customFormat="1" ht="36.950000000000003" customHeight="1" x14ac:dyDescent="0.25">
      <c r="B551" s="10" t="s">
        <v>87</v>
      </c>
      <c r="C551" s="44"/>
      <c r="D551" s="44"/>
      <c r="E551" s="43"/>
      <c r="F551" s="4"/>
      <c r="G551" s="4"/>
      <c r="H551" s="4"/>
      <c r="I551" s="4"/>
      <c r="J551" s="4" t="s">
        <v>19</v>
      </c>
      <c r="K551" s="45">
        <f t="shared" si="18"/>
        <v>0</v>
      </c>
      <c r="L551" s="46"/>
    </row>
    <row r="552" spans="2:12" s="1" customFormat="1" ht="36.950000000000003" customHeight="1" x14ac:dyDescent="0.25">
      <c r="B552" s="1" t="s">
        <v>540</v>
      </c>
      <c r="C552" s="44"/>
      <c r="D552" s="44"/>
      <c r="E552" s="43"/>
      <c r="F552" s="4"/>
      <c r="G552" s="4"/>
      <c r="H552" s="4"/>
      <c r="I552" s="4"/>
      <c r="J552" s="4" t="s">
        <v>19</v>
      </c>
      <c r="K552" s="45">
        <f t="shared" si="18"/>
        <v>0</v>
      </c>
      <c r="L552" s="46"/>
    </row>
    <row r="553" spans="2:12" s="1" customFormat="1" ht="36.950000000000003" customHeight="1" x14ac:dyDescent="0.25">
      <c r="B553" s="9" t="s">
        <v>88</v>
      </c>
      <c r="C553" s="14"/>
      <c r="D553" s="14"/>
      <c r="E553" s="14"/>
      <c r="F553" s="4"/>
      <c r="G553" s="4"/>
      <c r="H553" s="4"/>
      <c r="I553" s="4"/>
      <c r="J553" s="4" t="s">
        <v>19</v>
      </c>
      <c r="K553" s="45">
        <f t="shared" si="18"/>
        <v>4531591.68</v>
      </c>
      <c r="L553" s="46">
        <v>4531591.68</v>
      </c>
    </row>
    <row r="554" spans="2:12" s="1" customFormat="1" ht="36.950000000000003" customHeight="1" x14ac:dyDescent="0.25">
      <c r="B554" s="9" t="s">
        <v>89</v>
      </c>
      <c r="C554" s="14"/>
      <c r="D554" s="14"/>
      <c r="E554" s="14"/>
      <c r="F554" s="4"/>
      <c r="G554" s="4"/>
      <c r="H554" s="4"/>
      <c r="I554" s="4"/>
      <c r="J554" s="4" t="s">
        <v>19</v>
      </c>
      <c r="K554" s="45">
        <f t="shared" si="18"/>
        <v>0</v>
      </c>
      <c r="L554" s="46"/>
    </row>
    <row r="555" spans="2:12" s="1" customFormat="1" ht="36.950000000000003" customHeight="1" x14ac:dyDescent="0.25">
      <c r="B555" s="63" t="s">
        <v>541</v>
      </c>
      <c r="C555" s="63"/>
      <c r="D555" s="14"/>
      <c r="E555" s="14"/>
      <c r="F555" s="4"/>
      <c r="G555" s="4"/>
      <c r="H555" s="4"/>
      <c r="I555" s="4"/>
      <c r="J555" s="4" t="s">
        <v>19</v>
      </c>
      <c r="K555" s="45">
        <f t="shared" si="18"/>
        <v>400000</v>
      </c>
      <c r="L555" s="46">
        <v>400000</v>
      </c>
    </row>
    <row r="556" spans="2:12" s="1" customFormat="1" ht="36.950000000000003" customHeight="1" x14ac:dyDescent="0.25">
      <c r="B556" s="9" t="s">
        <v>542</v>
      </c>
      <c r="C556" s="14"/>
      <c r="D556" s="14"/>
      <c r="E556" s="14"/>
      <c r="F556" s="4"/>
      <c r="G556" s="4"/>
      <c r="H556" s="4"/>
      <c r="I556" s="4"/>
      <c r="J556" s="4" t="s">
        <v>19</v>
      </c>
      <c r="K556" s="45">
        <f t="shared" si="18"/>
        <v>0</v>
      </c>
      <c r="L556" s="46"/>
    </row>
    <row r="557" spans="2:12" s="1" customFormat="1" ht="36.950000000000003" customHeight="1" x14ac:dyDescent="0.25">
      <c r="B557" s="63" t="s">
        <v>543</v>
      </c>
      <c r="C557" s="63"/>
      <c r="D557" s="63"/>
      <c r="E557" s="63"/>
      <c r="F557" s="4"/>
      <c r="G557" s="4"/>
      <c r="H557" s="4"/>
      <c r="I557" s="4"/>
      <c r="J557" s="4" t="s">
        <v>19</v>
      </c>
      <c r="K557" s="45">
        <f t="shared" si="18"/>
        <v>15000000</v>
      </c>
      <c r="L557" s="46">
        <v>15000000</v>
      </c>
    </row>
    <row r="558" spans="2:12" s="1" customFormat="1" ht="36.950000000000003" customHeight="1" x14ac:dyDescent="0.25">
      <c r="B558" s="9" t="s">
        <v>544</v>
      </c>
      <c r="C558" s="12"/>
      <c r="D558" s="12"/>
      <c r="E558" s="12"/>
      <c r="F558" s="4"/>
      <c r="G558" s="4"/>
      <c r="H558" s="4"/>
      <c r="I558" s="4"/>
      <c r="J558" s="4" t="s">
        <v>19</v>
      </c>
      <c r="K558" s="45">
        <f t="shared" si="18"/>
        <v>0</v>
      </c>
      <c r="L558" s="46"/>
    </row>
    <row r="559" spans="2:12" s="1" customFormat="1" ht="36.950000000000003" customHeight="1" x14ac:dyDescent="0.25">
      <c r="B559" s="9"/>
      <c r="C559" s="14"/>
      <c r="D559" s="14"/>
      <c r="E559" s="14"/>
      <c r="F559" s="4"/>
      <c r="G559" s="4"/>
      <c r="H559" s="4"/>
      <c r="I559" s="4"/>
      <c r="J559" s="4" t="s">
        <v>19</v>
      </c>
      <c r="K559" s="45">
        <f t="shared" si="18"/>
        <v>0</v>
      </c>
      <c r="L559" s="46"/>
    </row>
    <row r="560" spans="2:12" s="1" customFormat="1" ht="36.950000000000003" customHeight="1" x14ac:dyDescent="0.25">
      <c r="B560" s="10" t="s">
        <v>299</v>
      </c>
      <c r="C560" s="29"/>
      <c r="D560" s="14"/>
      <c r="E560" s="14"/>
      <c r="F560" s="4"/>
      <c r="G560" s="4"/>
      <c r="H560" s="4"/>
      <c r="I560" s="4"/>
      <c r="J560" s="4" t="s">
        <v>19</v>
      </c>
      <c r="K560" s="45">
        <f t="shared" si="18"/>
        <v>19931591.68</v>
      </c>
      <c r="L560" s="50">
        <f>SUM(L553:L559)</f>
        <v>19931591.68</v>
      </c>
    </row>
    <row r="561" spans="2:13" s="1" customFormat="1" ht="36.950000000000003" customHeight="1" x14ac:dyDescent="0.25">
      <c r="B561" s="10"/>
      <c r="C561" s="29"/>
      <c r="D561" s="14"/>
      <c r="E561" s="14"/>
      <c r="F561" s="4"/>
      <c r="G561" s="4"/>
      <c r="H561" s="4"/>
      <c r="I561" s="4"/>
      <c r="J561" s="4" t="s">
        <v>19</v>
      </c>
      <c r="K561" s="45">
        <f t="shared" si="18"/>
        <v>0</v>
      </c>
      <c r="L561" s="50"/>
    </row>
    <row r="562" spans="2:13" s="1" customFormat="1" ht="36.950000000000003" customHeight="1" x14ac:dyDescent="0.25">
      <c r="B562" s="10" t="s">
        <v>545</v>
      </c>
      <c r="C562" s="14"/>
      <c r="D562" s="14"/>
      <c r="E562" s="14"/>
      <c r="F562" s="75"/>
      <c r="G562" s="75"/>
      <c r="H562" s="75"/>
      <c r="I562" s="75"/>
      <c r="J562" s="4" t="s">
        <v>19</v>
      </c>
      <c r="K562" s="45">
        <f t="shared" si="18"/>
        <v>0</v>
      </c>
      <c r="L562" s="46"/>
    </row>
    <row r="563" spans="2:13" s="1" customFormat="1" ht="36.950000000000003" customHeight="1" x14ac:dyDescent="0.25">
      <c r="B563" s="9" t="s">
        <v>546</v>
      </c>
      <c r="C563" s="44"/>
      <c r="D563" s="44"/>
      <c r="E563" s="14"/>
      <c r="F563" s="75"/>
      <c r="G563" s="75"/>
      <c r="H563" s="75"/>
      <c r="I563" s="75"/>
      <c r="J563" s="4" t="s">
        <v>19</v>
      </c>
      <c r="K563" s="45">
        <f t="shared" si="18"/>
        <v>0</v>
      </c>
      <c r="L563" s="46"/>
      <c r="M563" s="5"/>
    </row>
    <row r="564" spans="2:13" s="1" customFormat="1" ht="36.950000000000003" customHeight="1" x14ac:dyDescent="0.25">
      <c r="B564" s="63" t="s">
        <v>547</v>
      </c>
      <c r="C564" s="63"/>
      <c r="D564" s="44"/>
      <c r="E564" s="14"/>
      <c r="F564" s="75"/>
      <c r="G564" s="75"/>
      <c r="H564" s="75"/>
      <c r="I564" s="75"/>
      <c r="J564" s="4" t="s">
        <v>19</v>
      </c>
      <c r="K564" s="45">
        <f t="shared" si="18"/>
        <v>50000</v>
      </c>
      <c r="L564" s="46">
        <v>50000</v>
      </c>
      <c r="M564" s="5"/>
    </row>
    <row r="565" spans="2:13" s="1" customFormat="1" ht="36.950000000000003" customHeight="1" x14ac:dyDescent="0.25">
      <c r="B565" s="9" t="s">
        <v>548</v>
      </c>
      <c r="C565" s="44"/>
      <c r="D565" s="44"/>
      <c r="E565" s="14"/>
      <c r="F565" s="75"/>
      <c r="G565" s="75"/>
      <c r="H565" s="75"/>
      <c r="I565" s="75"/>
      <c r="J565" s="4" t="s">
        <v>19</v>
      </c>
      <c r="K565" s="45">
        <f t="shared" si="18"/>
        <v>600000</v>
      </c>
      <c r="L565" s="46">
        <v>600000</v>
      </c>
      <c r="M565" s="5"/>
    </row>
    <row r="566" spans="2:13" s="1" customFormat="1" ht="36.950000000000003" customHeight="1" x14ac:dyDescent="0.25">
      <c r="B566" s="10" t="s">
        <v>90</v>
      </c>
      <c r="C566" s="12"/>
      <c r="D566" s="44"/>
      <c r="E566" s="14"/>
      <c r="F566" s="4"/>
      <c r="G566" s="4"/>
      <c r="H566" s="4"/>
      <c r="I566" s="4"/>
      <c r="J566" s="4" t="s">
        <v>19</v>
      </c>
      <c r="K566" s="45">
        <f t="shared" si="18"/>
        <v>0</v>
      </c>
      <c r="L566" s="46"/>
      <c r="M566" s="5"/>
    </row>
    <row r="567" spans="2:13" s="1" customFormat="1" ht="36.950000000000003" customHeight="1" x14ac:dyDescent="0.25">
      <c r="B567" s="9" t="s">
        <v>549</v>
      </c>
      <c r="C567" s="44"/>
      <c r="D567" s="44"/>
      <c r="E567" s="14"/>
      <c r="F567" s="4"/>
      <c r="G567" s="4"/>
      <c r="H567" s="4"/>
      <c r="I567" s="4"/>
      <c r="J567" s="4" t="s">
        <v>19</v>
      </c>
      <c r="K567" s="45">
        <f t="shared" si="18"/>
        <v>0</v>
      </c>
      <c r="L567" s="46"/>
      <c r="M567" s="5"/>
    </row>
    <row r="568" spans="2:13" s="1" customFormat="1" ht="36.950000000000003" customHeight="1" x14ac:dyDescent="0.25">
      <c r="B568" s="9" t="s">
        <v>550</v>
      </c>
      <c r="C568" s="44"/>
      <c r="D568" s="44"/>
      <c r="E568" s="14"/>
      <c r="F568" s="4"/>
      <c r="G568" s="4"/>
      <c r="H568" s="4"/>
      <c r="I568" s="4"/>
      <c r="J568" s="4" t="s">
        <v>19</v>
      </c>
      <c r="K568" s="45">
        <f t="shared" si="18"/>
        <v>300000</v>
      </c>
      <c r="L568" s="46">
        <v>300000</v>
      </c>
      <c r="M568" s="5"/>
    </row>
    <row r="569" spans="2:13" s="1" customFormat="1" ht="36.950000000000003" customHeight="1" x14ac:dyDescent="0.25">
      <c r="B569" s="9" t="s">
        <v>551</v>
      </c>
      <c r="C569" s="44"/>
      <c r="D569" s="44"/>
      <c r="E569" s="14"/>
      <c r="F569" s="4"/>
      <c r="G569" s="4"/>
      <c r="H569" s="4"/>
      <c r="I569" s="4"/>
      <c r="J569" s="4" t="s">
        <v>19</v>
      </c>
      <c r="K569" s="45">
        <f t="shared" si="18"/>
        <v>0</v>
      </c>
      <c r="L569" s="46"/>
      <c r="M569" s="5"/>
    </row>
    <row r="570" spans="2:13" s="1" customFormat="1" ht="36.950000000000003" customHeight="1" x14ac:dyDescent="0.25">
      <c r="B570" s="9" t="s">
        <v>552</v>
      </c>
      <c r="C570" s="44"/>
      <c r="D570" s="44"/>
      <c r="E570" s="14"/>
      <c r="F570" s="4"/>
      <c r="G570" s="4"/>
      <c r="H570" s="4"/>
      <c r="I570" s="4"/>
      <c r="J570" s="4" t="s">
        <v>19</v>
      </c>
      <c r="K570" s="45">
        <f t="shared" si="18"/>
        <v>1000000</v>
      </c>
      <c r="L570" s="46">
        <v>1000000</v>
      </c>
      <c r="M570" s="5"/>
    </row>
    <row r="571" spans="2:13" s="1" customFormat="1" ht="36.950000000000003" customHeight="1" x14ac:dyDescent="0.25">
      <c r="B571" s="9" t="s">
        <v>553</v>
      </c>
      <c r="C571" s="44"/>
      <c r="D571" s="44"/>
      <c r="E571" s="14"/>
      <c r="F571" s="4"/>
      <c r="G571" s="4"/>
      <c r="H571" s="4"/>
      <c r="I571" s="4"/>
      <c r="J571" s="4" t="s">
        <v>19</v>
      </c>
      <c r="K571" s="45">
        <f t="shared" si="18"/>
        <v>350000</v>
      </c>
      <c r="L571" s="46">
        <v>350000</v>
      </c>
      <c r="M571" s="5"/>
    </row>
    <row r="572" spans="2:13" s="1" customFormat="1" ht="36.950000000000003" customHeight="1" x14ac:dyDescent="0.25">
      <c r="B572" s="63" t="s">
        <v>554</v>
      </c>
      <c r="C572" s="63"/>
      <c r="D572" s="44"/>
      <c r="E572" s="14"/>
      <c r="F572" s="4"/>
      <c r="G572" s="4"/>
      <c r="H572" s="4"/>
      <c r="I572" s="4"/>
      <c r="J572" s="4" t="s">
        <v>19</v>
      </c>
      <c r="K572" s="45">
        <f t="shared" si="18"/>
        <v>700000</v>
      </c>
      <c r="L572" s="46">
        <v>700000</v>
      </c>
      <c r="M572" s="5"/>
    </row>
    <row r="573" spans="2:13" s="1" customFormat="1" ht="36.950000000000003" customHeight="1" x14ac:dyDescent="0.25">
      <c r="B573" s="9" t="s">
        <v>555</v>
      </c>
      <c r="C573" s="44"/>
      <c r="D573" s="44"/>
      <c r="E573" s="14"/>
      <c r="F573" s="4"/>
      <c r="G573" s="4"/>
      <c r="H573" s="4"/>
      <c r="I573" s="4"/>
      <c r="J573" s="4" t="s">
        <v>19</v>
      </c>
      <c r="K573" s="45">
        <f t="shared" si="18"/>
        <v>0</v>
      </c>
      <c r="L573" s="46"/>
      <c r="M573" s="5"/>
    </row>
    <row r="574" spans="2:13" s="1" customFormat="1" ht="36.950000000000003" customHeight="1" x14ac:dyDescent="0.25">
      <c r="B574" s="63" t="s">
        <v>556</v>
      </c>
      <c r="C574" s="63"/>
      <c r="D574" s="44"/>
      <c r="E574" s="14"/>
      <c r="F574" s="4"/>
      <c r="G574" s="4"/>
      <c r="H574" s="4"/>
      <c r="I574" s="4"/>
      <c r="J574" s="4" t="s">
        <v>19</v>
      </c>
      <c r="K574" s="45">
        <f t="shared" si="18"/>
        <v>100000</v>
      </c>
      <c r="L574" s="46">
        <v>100000</v>
      </c>
      <c r="M574" s="5"/>
    </row>
    <row r="575" spans="2:13" s="1" customFormat="1" ht="36.950000000000003" customHeight="1" x14ac:dyDescent="0.25">
      <c r="B575" s="9" t="s">
        <v>557</v>
      </c>
      <c r="C575" s="44"/>
      <c r="D575" s="44"/>
      <c r="E575" s="14"/>
      <c r="F575" s="4"/>
      <c r="G575" s="4"/>
      <c r="H575" s="4"/>
      <c r="I575" s="4"/>
      <c r="J575" s="4" t="s">
        <v>19</v>
      </c>
      <c r="K575" s="45">
        <f t="shared" si="18"/>
        <v>200000</v>
      </c>
      <c r="L575" s="46">
        <v>200000</v>
      </c>
      <c r="M575" s="5"/>
    </row>
    <row r="576" spans="2:13" s="1" customFormat="1" ht="36.950000000000003" customHeight="1" x14ac:dyDescent="0.25">
      <c r="B576" s="63" t="s">
        <v>558</v>
      </c>
      <c r="C576" s="63"/>
      <c r="D576" s="44"/>
      <c r="E576" s="14"/>
      <c r="F576" s="4"/>
      <c r="G576" s="4"/>
      <c r="H576" s="4"/>
      <c r="I576" s="4"/>
      <c r="J576" s="4" t="s">
        <v>19</v>
      </c>
      <c r="K576" s="45">
        <f t="shared" si="18"/>
        <v>150000</v>
      </c>
      <c r="L576" s="46">
        <v>150000</v>
      </c>
      <c r="M576" s="5"/>
    </row>
    <row r="577" spans="2:13" s="1" customFormat="1" ht="36.950000000000003" customHeight="1" x14ac:dyDescent="0.25">
      <c r="B577" s="9" t="s">
        <v>559</v>
      </c>
      <c r="C577" s="44"/>
      <c r="D577" s="44"/>
      <c r="E577" s="14"/>
      <c r="F577" s="4"/>
      <c r="G577" s="4"/>
      <c r="H577" s="4"/>
      <c r="I577" s="4"/>
      <c r="J577" s="4" t="s">
        <v>19</v>
      </c>
      <c r="K577" s="45">
        <f t="shared" si="18"/>
        <v>200000</v>
      </c>
      <c r="L577" s="46">
        <v>200000</v>
      </c>
      <c r="M577" s="5"/>
    </row>
    <row r="578" spans="2:13" s="1" customFormat="1" ht="36.950000000000003" customHeight="1" x14ac:dyDescent="0.25">
      <c r="B578" s="63" t="s">
        <v>560</v>
      </c>
      <c r="C578" s="63"/>
      <c r="D578" s="44"/>
      <c r="E578" s="14"/>
      <c r="F578" s="4"/>
      <c r="G578" s="4"/>
      <c r="H578" s="4"/>
      <c r="I578" s="4"/>
      <c r="J578" s="4" t="s">
        <v>19</v>
      </c>
      <c r="K578" s="45">
        <f t="shared" si="18"/>
        <v>1000000</v>
      </c>
      <c r="L578" s="46">
        <v>1000000</v>
      </c>
      <c r="M578" s="5"/>
    </row>
    <row r="579" spans="2:13" s="1" customFormat="1" ht="36.950000000000003" customHeight="1" x14ac:dyDescent="0.25">
      <c r="B579" s="63" t="s">
        <v>561</v>
      </c>
      <c r="C579" s="63"/>
      <c r="D579" s="44"/>
      <c r="E579" s="14"/>
      <c r="F579" s="4"/>
      <c r="G579" s="4"/>
      <c r="H579" s="4"/>
      <c r="I579" s="4"/>
      <c r="J579" s="4" t="s">
        <v>19</v>
      </c>
      <c r="K579" s="45">
        <f t="shared" si="18"/>
        <v>100000</v>
      </c>
      <c r="L579" s="46">
        <v>100000</v>
      </c>
      <c r="M579" s="5"/>
    </row>
    <row r="580" spans="2:13" s="1" customFormat="1" ht="36.950000000000003" customHeight="1" x14ac:dyDescent="0.25">
      <c r="B580" s="10" t="s">
        <v>299</v>
      </c>
      <c r="C580" s="3"/>
      <c r="D580" s="44"/>
      <c r="E580" s="14"/>
      <c r="F580" s="4"/>
      <c r="G580" s="4"/>
      <c r="H580" s="4"/>
      <c r="I580" s="4"/>
      <c r="J580" s="4" t="s">
        <v>19</v>
      </c>
      <c r="K580" s="45">
        <f t="shared" si="18"/>
        <v>40081591.68</v>
      </c>
      <c r="L580" s="50">
        <f>SUM(L554:L579)</f>
        <v>40081591.68</v>
      </c>
      <c r="M580" s="5"/>
    </row>
    <row r="581" spans="2:13" s="1" customFormat="1" ht="36.950000000000003" customHeight="1" x14ac:dyDescent="0.25">
      <c r="B581" s="10" t="s">
        <v>562</v>
      </c>
      <c r="C581" s="31"/>
      <c r="D581" s="31"/>
      <c r="E581" s="14"/>
      <c r="F581" s="4"/>
      <c r="G581" s="4"/>
      <c r="H581" s="4"/>
      <c r="I581" s="4"/>
      <c r="J581" s="4" t="s">
        <v>19</v>
      </c>
      <c r="K581" s="45">
        <f t="shared" si="18"/>
        <v>0</v>
      </c>
      <c r="L581" s="46"/>
      <c r="M581" s="5"/>
    </row>
    <row r="582" spans="2:13" s="1" customFormat="1" ht="36.950000000000003" customHeight="1" x14ac:dyDescent="0.25">
      <c r="B582" s="9" t="s">
        <v>563</v>
      </c>
      <c r="C582" s="44"/>
      <c r="D582" s="44"/>
      <c r="E582" s="14"/>
      <c r="F582" s="4"/>
      <c r="G582" s="4"/>
      <c r="H582" s="4"/>
      <c r="I582" s="4"/>
      <c r="J582" s="4" t="s">
        <v>19</v>
      </c>
      <c r="K582" s="45">
        <f t="shared" si="18"/>
        <v>0</v>
      </c>
      <c r="L582" s="46"/>
      <c r="M582" s="5"/>
    </row>
    <row r="583" spans="2:13" s="1" customFormat="1" ht="36.950000000000003" customHeight="1" x14ac:dyDescent="0.25">
      <c r="B583" s="9" t="s">
        <v>564</v>
      </c>
      <c r="C583" s="12"/>
      <c r="D583" s="44"/>
      <c r="E583" s="14"/>
      <c r="F583" s="4"/>
      <c r="G583" s="4"/>
      <c r="H583" s="4"/>
      <c r="I583" s="4"/>
      <c r="J583" s="4" t="s">
        <v>19</v>
      </c>
      <c r="K583" s="45">
        <f t="shared" si="18"/>
        <v>0</v>
      </c>
      <c r="L583" s="46"/>
      <c r="M583" s="5"/>
    </row>
    <row r="584" spans="2:13" s="1" customFormat="1" ht="36.950000000000003" customHeight="1" x14ac:dyDescent="0.25">
      <c r="B584" s="9" t="s">
        <v>565</v>
      </c>
      <c r="C584" s="12"/>
      <c r="D584" s="44"/>
      <c r="E584" s="14"/>
      <c r="F584" s="4"/>
      <c r="G584" s="4"/>
      <c r="H584" s="4"/>
      <c r="I584" s="4"/>
      <c r="J584" s="4" t="s">
        <v>19</v>
      </c>
      <c r="K584" s="45">
        <f t="shared" si="18"/>
        <v>25000</v>
      </c>
      <c r="L584" s="46">
        <v>25000</v>
      </c>
      <c r="M584" s="5"/>
    </row>
    <row r="585" spans="2:13" s="1" customFormat="1" ht="36.950000000000003" customHeight="1" x14ac:dyDescent="0.25">
      <c r="B585" s="9" t="s">
        <v>91</v>
      </c>
      <c r="C585" s="12"/>
      <c r="D585" s="44"/>
      <c r="E585" s="14"/>
      <c r="F585" s="4"/>
      <c r="G585" s="4"/>
      <c r="H585" s="4"/>
      <c r="I585" s="4"/>
      <c r="J585" s="4" t="s">
        <v>19</v>
      </c>
      <c r="K585" s="45">
        <f t="shared" ref="K585:K647" si="19">L585+M585</f>
        <v>270000</v>
      </c>
      <c r="L585" s="46">
        <v>270000</v>
      </c>
      <c r="M585" s="5"/>
    </row>
    <row r="586" spans="2:13" s="1" customFormat="1" ht="36.950000000000003" customHeight="1" x14ac:dyDescent="0.25">
      <c r="B586" s="9" t="s">
        <v>566</v>
      </c>
      <c r="C586" s="12"/>
      <c r="D586" s="44"/>
      <c r="E586" s="14"/>
      <c r="F586" s="4"/>
      <c r="G586" s="4"/>
      <c r="H586" s="4"/>
      <c r="I586" s="4"/>
      <c r="J586" s="4" t="s">
        <v>19</v>
      </c>
      <c r="K586" s="45">
        <f t="shared" si="19"/>
        <v>65000</v>
      </c>
      <c r="L586" s="46">
        <v>65000</v>
      </c>
      <c r="M586" s="5"/>
    </row>
    <row r="587" spans="2:13" s="1" customFormat="1" ht="36.950000000000003" customHeight="1" x14ac:dyDescent="0.25">
      <c r="B587" s="9" t="s">
        <v>92</v>
      </c>
      <c r="C587" s="12"/>
      <c r="D587" s="44"/>
      <c r="E587" s="14"/>
      <c r="F587" s="4"/>
      <c r="G587" s="4"/>
      <c r="H587" s="4"/>
      <c r="I587" s="4"/>
      <c r="J587" s="4" t="s">
        <v>19</v>
      </c>
      <c r="K587" s="45">
        <f t="shared" si="19"/>
        <v>60000</v>
      </c>
      <c r="L587" s="46">
        <v>60000</v>
      </c>
      <c r="M587" s="5"/>
    </row>
    <row r="588" spans="2:13" s="1" customFormat="1" ht="36.950000000000003" customHeight="1" x14ac:dyDescent="0.25">
      <c r="B588" s="63" t="s">
        <v>93</v>
      </c>
      <c r="C588" s="63"/>
      <c r="D588" s="44"/>
      <c r="E588" s="14"/>
      <c r="F588" s="4"/>
      <c r="G588" s="4"/>
      <c r="H588" s="4"/>
      <c r="I588" s="4"/>
      <c r="J588" s="4" t="s">
        <v>19</v>
      </c>
      <c r="K588" s="45">
        <f t="shared" si="19"/>
        <v>600000</v>
      </c>
      <c r="L588" s="46">
        <v>600000</v>
      </c>
      <c r="M588" s="5"/>
    </row>
    <row r="589" spans="2:13" s="1" customFormat="1" ht="36.950000000000003" customHeight="1" x14ac:dyDescent="0.25">
      <c r="B589" s="63" t="s">
        <v>95</v>
      </c>
      <c r="C589" s="63"/>
      <c r="D589" s="63"/>
      <c r="E589" s="14"/>
      <c r="F589" s="4"/>
      <c r="G589" s="4"/>
      <c r="H589" s="4"/>
      <c r="I589" s="4"/>
      <c r="J589" s="4" t="s">
        <v>19</v>
      </c>
      <c r="K589" s="45">
        <f t="shared" si="19"/>
        <v>0</v>
      </c>
      <c r="L589" s="46"/>
      <c r="M589" s="5"/>
    </row>
    <row r="590" spans="2:13" s="1" customFormat="1" ht="36.950000000000003" customHeight="1" x14ac:dyDescent="0.25">
      <c r="B590" s="66" t="s">
        <v>567</v>
      </c>
      <c r="C590" s="66"/>
      <c r="D590" s="14"/>
      <c r="E590" s="14"/>
      <c r="F590" s="4"/>
      <c r="G590" s="4"/>
      <c r="H590" s="4"/>
      <c r="I590" s="4"/>
      <c r="J590" s="4" t="s">
        <v>19</v>
      </c>
      <c r="K590" s="45">
        <f t="shared" si="19"/>
        <v>1500000</v>
      </c>
      <c r="L590" s="46">
        <v>1500000</v>
      </c>
      <c r="M590" s="5"/>
    </row>
    <row r="591" spans="2:13" s="1" customFormat="1" ht="36.950000000000003" customHeight="1" x14ac:dyDescent="0.25">
      <c r="B591" s="63" t="s">
        <v>568</v>
      </c>
      <c r="C591" s="63"/>
      <c r="D591" s="12"/>
      <c r="E591" s="14"/>
      <c r="F591" s="4"/>
      <c r="G591" s="4"/>
      <c r="H591" s="4"/>
      <c r="I591" s="4"/>
      <c r="J591" s="4" t="s">
        <v>19</v>
      </c>
      <c r="K591" s="45">
        <f t="shared" si="19"/>
        <v>200000</v>
      </c>
      <c r="L591" s="46">
        <v>200000</v>
      </c>
      <c r="M591" s="5"/>
    </row>
    <row r="592" spans="2:13" s="1" customFormat="1" ht="36.950000000000003" customHeight="1" x14ac:dyDescent="0.25">
      <c r="B592" s="63" t="s">
        <v>569</v>
      </c>
      <c r="C592" s="63"/>
      <c r="D592" s="12"/>
      <c r="E592" s="14"/>
      <c r="F592" s="4"/>
      <c r="G592" s="4"/>
      <c r="H592" s="4"/>
      <c r="I592" s="4"/>
      <c r="J592" s="4" t="s">
        <v>19</v>
      </c>
      <c r="K592" s="45">
        <f t="shared" si="19"/>
        <v>0</v>
      </c>
      <c r="L592" s="46"/>
      <c r="M592" s="5"/>
    </row>
    <row r="593" spans="2:13" s="1" customFormat="1" ht="36.950000000000003" customHeight="1" x14ac:dyDescent="0.25">
      <c r="B593" s="9" t="s">
        <v>570</v>
      </c>
      <c r="C593" s="12"/>
      <c r="D593" s="12"/>
      <c r="E593" s="14"/>
      <c r="F593" s="4"/>
      <c r="G593" s="4"/>
      <c r="H593" s="4"/>
      <c r="I593" s="4"/>
      <c r="J593" s="4" t="s">
        <v>19</v>
      </c>
      <c r="K593" s="45">
        <f t="shared" si="19"/>
        <v>3000000</v>
      </c>
      <c r="L593" s="46">
        <v>3000000</v>
      </c>
      <c r="M593" s="5"/>
    </row>
    <row r="594" spans="2:13" s="1" customFormat="1" ht="36.950000000000003" customHeight="1" x14ac:dyDescent="0.25">
      <c r="B594" s="64" t="s">
        <v>94</v>
      </c>
      <c r="C594" s="64"/>
      <c r="D594" s="12"/>
      <c r="E594" s="14"/>
      <c r="F594" s="4"/>
      <c r="G594" s="4"/>
      <c r="H594" s="4"/>
      <c r="I594" s="4"/>
      <c r="J594" s="4" t="s">
        <v>19</v>
      </c>
      <c r="K594" s="45">
        <f t="shared" si="19"/>
        <v>10000</v>
      </c>
      <c r="L594" s="46">
        <v>10000</v>
      </c>
      <c r="M594" s="5"/>
    </row>
    <row r="595" spans="2:13" s="1" customFormat="1" ht="36.950000000000003" customHeight="1" x14ac:dyDescent="0.25">
      <c r="B595" s="9" t="s">
        <v>571</v>
      </c>
      <c r="C595" s="14"/>
      <c r="D595" s="12"/>
      <c r="E595" s="14"/>
      <c r="F595" s="4"/>
      <c r="G595" s="4"/>
      <c r="H595" s="4"/>
      <c r="I595" s="4"/>
      <c r="J595" s="4" t="s">
        <v>19</v>
      </c>
      <c r="K595" s="45">
        <f t="shared" si="19"/>
        <v>0</v>
      </c>
      <c r="L595" s="46"/>
      <c r="M595" s="5"/>
    </row>
    <row r="596" spans="2:13" s="1" customFormat="1" ht="36.950000000000003" customHeight="1" x14ac:dyDescent="0.25">
      <c r="B596" s="9" t="s">
        <v>572</v>
      </c>
      <c r="C596" s="44"/>
      <c r="D596" s="44"/>
      <c r="E596" s="14"/>
      <c r="F596" s="4"/>
      <c r="G596" s="4"/>
      <c r="H596" s="4"/>
      <c r="I596" s="4"/>
      <c r="J596" s="4" t="s">
        <v>19</v>
      </c>
      <c r="K596" s="45">
        <f t="shared" si="19"/>
        <v>0</v>
      </c>
      <c r="L596" s="46"/>
      <c r="M596" s="5"/>
    </row>
    <row r="597" spans="2:13" s="1" customFormat="1" ht="36.950000000000003" customHeight="1" x14ac:dyDescent="0.25">
      <c r="B597" s="10" t="s">
        <v>299</v>
      </c>
      <c r="C597" s="3"/>
      <c r="D597" s="14"/>
      <c r="E597" s="14"/>
      <c r="F597" s="4"/>
      <c r="G597" s="4"/>
      <c r="H597" s="4"/>
      <c r="I597" s="4"/>
      <c r="J597" s="4" t="s">
        <v>19</v>
      </c>
      <c r="K597" s="45">
        <f t="shared" si="19"/>
        <v>5730000</v>
      </c>
      <c r="L597" s="50">
        <f>SUM(L582:L596)</f>
        <v>5730000</v>
      </c>
      <c r="M597" s="5"/>
    </row>
    <row r="598" spans="2:13" s="1" customFormat="1" ht="36.950000000000003" customHeight="1" x14ac:dyDescent="0.25">
      <c r="B598" s="10" t="s">
        <v>585</v>
      </c>
      <c r="C598" s="44"/>
      <c r="D598" s="44"/>
      <c r="E598" s="14"/>
      <c r="F598" s="4"/>
      <c r="G598" s="4"/>
      <c r="H598" s="4"/>
      <c r="I598" s="4"/>
      <c r="J598" s="4" t="s">
        <v>19</v>
      </c>
      <c r="K598" s="45">
        <f t="shared" si="19"/>
        <v>0</v>
      </c>
      <c r="L598" s="46"/>
      <c r="M598" s="5"/>
    </row>
    <row r="599" spans="2:13" s="1" customFormat="1" ht="36.950000000000003" customHeight="1" x14ac:dyDescent="0.25">
      <c r="B599" s="9" t="s">
        <v>573</v>
      </c>
      <c r="C599" s="29"/>
      <c r="D599" s="44"/>
      <c r="E599" s="14"/>
      <c r="F599" s="4"/>
      <c r="G599" s="4"/>
      <c r="H599" s="4"/>
      <c r="I599" s="4"/>
      <c r="J599" s="4" t="s">
        <v>19</v>
      </c>
      <c r="K599" s="45">
        <f t="shared" si="19"/>
        <v>0</v>
      </c>
      <c r="L599" s="46"/>
      <c r="M599" s="5"/>
    </row>
    <row r="600" spans="2:13" s="1" customFormat="1" ht="36.950000000000003" customHeight="1" x14ac:dyDescent="0.25">
      <c r="B600" s="63" t="s">
        <v>574</v>
      </c>
      <c r="C600" s="63"/>
      <c r="D600" s="44"/>
      <c r="E600" s="14"/>
      <c r="F600" s="4"/>
      <c r="G600" s="4"/>
      <c r="H600" s="4"/>
      <c r="I600" s="4"/>
      <c r="J600" s="4" t="s">
        <v>19</v>
      </c>
      <c r="K600" s="45">
        <f t="shared" si="19"/>
        <v>0</v>
      </c>
      <c r="L600" s="46"/>
      <c r="M600" s="5"/>
    </row>
    <row r="601" spans="2:13" s="1" customFormat="1" ht="36.950000000000003" customHeight="1" x14ac:dyDescent="0.25">
      <c r="B601" s="63" t="s">
        <v>575</v>
      </c>
      <c r="C601" s="63"/>
      <c r="D601" s="44"/>
      <c r="E601" s="14"/>
      <c r="F601" s="4"/>
      <c r="G601" s="4"/>
      <c r="H601" s="4"/>
      <c r="I601" s="4"/>
      <c r="J601" s="4" t="s">
        <v>19</v>
      </c>
      <c r="K601" s="45">
        <f t="shared" si="19"/>
        <v>0</v>
      </c>
      <c r="L601" s="46"/>
      <c r="M601" s="5"/>
    </row>
    <row r="602" spans="2:13" s="1" customFormat="1" ht="36.950000000000003" customHeight="1" x14ac:dyDescent="0.25">
      <c r="B602" s="9" t="s">
        <v>576</v>
      </c>
      <c r="C602" s="12"/>
      <c r="D602" s="44"/>
      <c r="E602" s="14"/>
      <c r="F602" s="4"/>
      <c r="G602" s="4"/>
      <c r="H602" s="4"/>
      <c r="I602" s="4"/>
      <c r="J602" s="4" t="s">
        <v>19</v>
      </c>
      <c r="K602" s="45">
        <f t="shared" si="19"/>
        <v>50000</v>
      </c>
      <c r="L602" s="46">
        <v>50000</v>
      </c>
      <c r="M602" s="5"/>
    </row>
    <row r="603" spans="2:13" s="1" customFormat="1" ht="36.950000000000003" customHeight="1" x14ac:dyDescent="0.25">
      <c r="B603" s="9" t="s">
        <v>577</v>
      </c>
      <c r="C603" s="12"/>
      <c r="D603" s="44"/>
      <c r="E603" s="14"/>
      <c r="F603" s="4"/>
      <c r="G603" s="4"/>
      <c r="H603" s="4"/>
      <c r="I603" s="4"/>
      <c r="J603" s="4" t="s">
        <v>19</v>
      </c>
      <c r="K603" s="45">
        <f t="shared" si="19"/>
        <v>50000</v>
      </c>
      <c r="L603" s="46">
        <v>50000</v>
      </c>
      <c r="M603" s="5"/>
    </row>
    <row r="604" spans="2:13" s="1" customFormat="1" ht="36.950000000000003" customHeight="1" x14ac:dyDescent="0.25">
      <c r="B604" s="9" t="s">
        <v>578</v>
      </c>
      <c r="C604" s="12"/>
      <c r="D604" s="44"/>
      <c r="E604" s="14"/>
      <c r="F604" s="4"/>
      <c r="G604" s="4"/>
      <c r="H604" s="4"/>
      <c r="I604" s="4"/>
      <c r="J604" s="4" t="s">
        <v>19</v>
      </c>
      <c r="K604" s="45">
        <f t="shared" si="19"/>
        <v>50000</v>
      </c>
      <c r="L604" s="46">
        <v>50000</v>
      </c>
      <c r="M604" s="5"/>
    </row>
    <row r="605" spans="2:13" s="1" customFormat="1" ht="36.950000000000003" customHeight="1" x14ac:dyDescent="0.25">
      <c r="B605" s="9" t="s">
        <v>579</v>
      </c>
      <c r="C605" s="12"/>
      <c r="D605" s="44"/>
      <c r="E605" s="14"/>
      <c r="F605" s="4"/>
      <c r="G605" s="4"/>
      <c r="H605" s="4"/>
      <c r="I605" s="4"/>
      <c r="J605" s="4" t="s">
        <v>19</v>
      </c>
      <c r="K605" s="45">
        <f t="shared" si="19"/>
        <v>58246</v>
      </c>
      <c r="L605" s="46">
        <v>58246</v>
      </c>
      <c r="M605" s="5"/>
    </row>
    <row r="606" spans="2:13" s="1" customFormat="1" ht="36.950000000000003" customHeight="1" x14ac:dyDescent="0.25">
      <c r="B606" s="9" t="s">
        <v>580</v>
      </c>
      <c r="C606" s="12"/>
      <c r="D606" s="44"/>
      <c r="E606" s="14"/>
      <c r="F606" s="4"/>
      <c r="G606" s="4"/>
      <c r="H606" s="4"/>
      <c r="I606" s="4"/>
      <c r="J606" s="4" t="s">
        <v>19</v>
      </c>
      <c r="K606" s="45">
        <f t="shared" si="19"/>
        <v>38165</v>
      </c>
      <c r="L606" s="46">
        <v>38165</v>
      </c>
      <c r="M606" s="5"/>
    </row>
    <row r="607" spans="2:13" s="1" customFormat="1" ht="36.950000000000003" customHeight="1" x14ac:dyDescent="0.25">
      <c r="B607" s="9" t="s">
        <v>581</v>
      </c>
      <c r="C607" s="12"/>
      <c r="D607" s="44"/>
      <c r="E607" s="14"/>
      <c r="F607" s="4"/>
      <c r="G607" s="4"/>
      <c r="H607" s="4"/>
      <c r="I607" s="4"/>
      <c r="J607" s="4" t="s">
        <v>19</v>
      </c>
      <c r="K607" s="45">
        <f t="shared" si="19"/>
        <v>50000</v>
      </c>
      <c r="L607" s="46">
        <v>50000</v>
      </c>
      <c r="M607" s="5"/>
    </row>
    <row r="608" spans="2:13" s="1" customFormat="1" ht="36.950000000000003" customHeight="1" x14ac:dyDescent="0.25">
      <c r="B608" s="9" t="s">
        <v>582</v>
      </c>
      <c r="C608" s="12"/>
      <c r="D608" s="44"/>
      <c r="E608" s="14"/>
      <c r="F608" s="4"/>
      <c r="G608" s="4"/>
      <c r="H608" s="4"/>
      <c r="I608" s="4"/>
      <c r="J608" s="4" t="s">
        <v>19</v>
      </c>
      <c r="K608" s="45">
        <f t="shared" si="19"/>
        <v>96000</v>
      </c>
      <c r="L608" s="46">
        <v>96000</v>
      </c>
      <c r="M608" s="5"/>
    </row>
    <row r="609" spans="2:13" s="1" customFormat="1" ht="36.950000000000003" customHeight="1" x14ac:dyDescent="0.25">
      <c r="B609" s="9" t="s">
        <v>583</v>
      </c>
      <c r="C609" s="12"/>
      <c r="D609" s="44"/>
      <c r="E609" s="14"/>
      <c r="F609" s="4"/>
      <c r="G609" s="4"/>
      <c r="H609" s="4"/>
      <c r="I609" s="4"/>
      <c r="J609" s="4" t="s">
        <v>19</v>
      </c>
      <c r="K609" s="45">
        <f t="shared" si="19"/>
        <v>400000</v>
      </c>
      <c r="L609" s="46">
        <v>400000</v>
      </c>
      <c r="M609" s="5"/>
    </row>
    <row r="610" spans="2:13" s="1" customFormat="1" ht="36.950000000000003" customHeight="1" x14ac:dyDescent="0.25">
      <c r="B610" s="9" t="s">
        <v>584</v>
      </c>
      <c r="C610" s="12"/>
      <c r="D610" s="44"/>
      <c r="E610" s="14"/>
      <c r="F610" s="4"/>
      <c r="G610" s="4"/>
      <c r="H610" s="4"/>
      <c r="I610" s="4"/>
      <c r="J610" s="4" t="s">
        <v>19</v>
      </c>
      <c r="K610" s="45">
        <f t="shared" si="19"/>
        <v>100000</v>
      </c>
      <c r="L610" s="46">
        <v>100000</v>
      </c>
      <c r="M610" s="5"/>
    </row>
    <row r="611" spans="2:13" s="1" customFormat="1" ht="36.950000000000003" customHeight="1" x14ac:dyDescent="0.25">
      <c r="B611" s="10" t="s">
        <v>586</v>
      </c>
      <c r="C611" s="44"/>
      <c r="D611" s="44"/>
      <c r="E611" s="14"/>
      <c r="F611" s="4"/>
      <c r="G611" s="4"/>
      <c r="H611" s="4"/>
      <c r="I611" s="4"/>
      <c r="J611" s="4" t="s">
        <v>19</v>
      </c>
      <c r="K611" s="45">
        <f t="shared" si="19"/>
        <v>0</v>
      </c>
      <c r="L611" s="46"/>
      <c r="M611" s="5"/>
    </row>
    <row r="612" spans="2:13" s="1" customFormat="1" ht="36.950000000000003" customHeight="1" x14ac:dyDescent="0.25">
      <c r="B612" s="9" t="s">
        <v>587</v>
      </c>
      <c r="C612" s="12"/>
      <c r="D612" s="44"/>
      <c r="E612" s="14"/>
      <c r="F612" s="4"/>
      <c r="G612" s="4"/>
      <c r="H612" s="4"/>
      <c r="I612" s="4"/>
      <c r="J612" s="4" t="s">
        <v>19</v>
      </c>
      <c r="K612" s="45">
        <f t="shared" si="19"/>
        <v>100000</v>
      </c>
      <c r="L612" s="46">
        <v>100000</v>
      </c>
      <c r="M612" s="5"/>
    </row>
    <row r="613" spans="2:13" s="1" customFormat="1" ht="36.950000000000003" customHeight="1" x14ac:dyDescent="0.25">
      <c r="B613" s="63" t="s">
        <v>588</v>
      </c>
      <c r="C613" s="63"/>
      <c r="D613" s="44"/>
      <c r="E613" s="14"/>
      <c r="F613" s="4"/>
      <c r="G613" s="4"/>
      <c r="H613" s="4"/>
      <c r="I613" s="4"/>
      <c r="J613" s="4" t="s">
        <v>19</v>
      </c>
      <c r="K613" s="45">
        <f t="shared" si="19"/>
        <v>600000</v>
      </c>
      <c r="L613" s="46">
        <v>600000</v>
      </c>
      <c r="M613" s="5"/>
    </row>
    <row r="614" spans="2:13" s="1" customFormat="1" ht="36.950000000000003" customHeight="1" x14ac:dyDescent="0.25">
      <c r="B614" s="9" t="s">
        <v>589</v>
      </c>
      <c r="C614" s="12"/>
      <c r="D614" s="44"/>
      <c r="E614" s="14"/>
      <c r="F614" s="4"/>
      <c r="G614" s="4"/>
      <c r="H614" s="4"/>
      <c r="I614" s="4"/>
      <c r="J614" s="4" t="s">
        <v>19</v>
      </c>
      <c r="K614" s="45">
        <f t="shared" si="19"/>
        <v>10000</v>
      </c>
      <c r="L614" s="46">
        <v>10000</v>
      </c>
      <c r="M614" s="5"/>
    </row>
    <row r="615" spans="2:13" s="1" customFormat="1" ht="36.950000000000003" customHeight="1" x14ac:dyDescent="0.25">
      <c r="B615" s="9" t="s">
        <v>590</v>
      </c>
      <c r="C615" s="12"/>
      <c r="D615" s="44"/>
      <c r="E615" s="14"/>
      <c r="F615" s="4"/>
      <c r="G615" s="4"/>
      <c r="H615" s="4"/>
      <c r="I615" s="4"/>
      <c r="J615" s="4" t="s">
        <v>19</v>
      </c>
      <c r="K615" s="45">
        <f t="shared" si="19"/>
        <v>0</v>
      </c>
      <c r="L615" s="46"/>
      <c r="M615" s="5"/>
    </row>
    <row r="616" spans="2:13" s="1" customFormat="1" ht="36.950000000000003" customHeight="1" x14ac:dyDescent="0.25">
      <c r="B616" s="63" t="s">
        <v>591</v>
      </c>
      <c r="C616" s="63"/>
      <c r="D616" s="44"/>
      <c r="E616" s="14"/>
      <c r="F616" s="4"/>
      <c r="G616" s="4"/>
      <c r="H616" s="4"/>
      <c r="I616" s="4"/>
      <c r="J616" s="4" t="s">
        <v>19</v>
      </c>
      <c r="K616" s="45">
        <f t="shared" si="19"/>
        <v>180000</v>
      </c>
      <c r="L616" s="46">
        <v>180000</v>
      </c>
      <c r="M616" s="5"/>
    </row>
    <row r="617" spans="2:13" s="1" customFormat="1" ht="36.950000000000003" customHeight="1" x14ac:dyDescent="0.25">
      <c r="B617" s="9" t="s">
        <v>592</v>
      </c>
      <c r="C617" s="12"/>
      <c r="D617" s="44"/>
      <c r="E617" s="14"/>
      <c r="F617" s="4"/>
      <c r="G617" s="4"/>
      <c r="H617" s="4"/>
      <c r="I617" s="4"/>
      <c r="J617" s="4" t="s">
        <v>19</v>
      </c>
      <c r="K617" s="45">
        <f t="shared" si="19"/>
        <v>600000</v>
      </c>
      <c r="L617" s="46">
        <v>600000</v>
      </c>
      <c r="M617" s="5"/>
    </row>
    <row r="618" spans="2:13" s="1" customFormat="1" ht="36.950000000000003" customHeight="1" x14ac:dyDescent="0.25">
      <c r="B618" s="9" t="s">
        <v>593</v>
      </c>
      <c r="C618" s="12"/>
      <c r="D618" s="44"/>
      <c r="E618" s="14"/>
      <c r="F618" s="4"/>
      <c r="G618" s="4"/>
      <c r="H618" s="4"/>
      <c r="I618" s="4"/>
      <c r="J618" s="4" t="s">
        <v>19</v>
      </c>
      <c r="K618" s="45">
        <f t="shared" si="19"/>
        <v>25000</v>
      </c>
      <c r="L618" s="46">
        <v>25000</v>
      </c>
      <c r="M618" s="5"/>
    </row>
    <row r="619" spans="2:13" s="1" customFormat="1" ht="36.950000000000003" customHeight="1" x14ac:dyDescent="0.25">
      <c r="B619" s="9" t="s">
        <v>594</v>
      </c>
      <c r="C619" s="12"/>
      <c r="D619" s="44"/>
      <c r="E619" s="14"/>
      <c r="F619" s="4"/>
      <c r="G619" s="4"/>
      <c r="H619" s="4"/>
      <c r="I619" s="4"/>
      <c r="J619" s="4" t="s">
        <v>19</v>
      </c>
      <c r="K619" s="45">
        <f t="shared" si="19"/>
        <v>250000</v>
      </c>
      <c r="L619" s="46">
        <v>250000</v>
      </c>
      <c r="M619" s="5"/>
    </row>
    <row r="620" spans="2:13" s="1" customFormat="1" ht="36.950000000000003" customHeight="1" x14ac:dyDescent="0.25">
      <c r="B620" s="9" t="s">
        <v>595</v>
      </c>
      <c r="C620" s="12"/>
      <c r="D620" s="44"/>
      <c r="E620" s="14"/>
      <c r="F620" s="4"/>
      <c r="G620" s="4"/>
      <c r="H620" s="4"/>
      <c r="I620" s="4"/>
      <c r="J620" s="4" t="s">
        <v>19</v>
      </c>
      <c r="K620" s="45">
        <f t="shared" si="19"/>
        <v>200000</v>
      </c>
      <c r="L620" s="46">
        <v>200000</v>
      </c>
      <c r="M620" s="5"/>
    </row>
    <row r="621" spans="2:13" s="1" customFormat="1" ht="36.950000000000003" customHeight="1" x14ac:dyDescent="0.25">
      <c r="B621" s="9" t="s">
        <v>596</v>
      </c>
      <c r="C621" s="12"/>
      <c r="D621" s="44"/>
      <c r="E621" s="14"/>
      <c r="F621" s="4"/>
      <c r="G621" s="4"/>
      <c r="H621" s="4"/>
      <c r="I621" s="4"/>
      <c r="J621" s="4" t="s">
        <v>19</v>
      </c>
      <c r="K621" s="45">
        <f t="shared" si="19"/>
        <v>0</v>
      </c>
      <c r="L621" s="46"/>
      <c r="M621" s="5"/>
    </row>
    <row r="622" spans="2:13" s="1" customFormat="1" ht="36.950000000000003" customHeight="1" x14ac:dyDescent="0.25">
      <c r="B622" s="63" t="s">
        <v>597</v>
      </c>
      <c r="C622" s="63"/>
      <c r="D622" s="44"/>
      <c r="E622" s="14"/>
      <c r="F622" s="4"/>
      <c r="G622" s="4"/>
      <c r="H622" s="4"/>
      <c r="I622" s="4"/>
      <c r="J622" s="4" t="s">
        <v>19</v>
      </c>
      <c r="K622" s="45">
        <f t="shared" si="19"/>
        <v>50000</v>
      </c>
      <c r="L622" s="46">
        <v>50000</v>
      </c>
      <c r="M622" s="5"/>
    </row>
    <row r="623" spans="2:13" s="1" customFormat="1" ht="36.950000000000003" customHeight="1" x14ac:dyDescent="0.25">
      <c r="B623" s="9" t="s">
        <v>598</v>
      </c>
      <c r="C623" s="12"/>
      <c r="D623" s="44"/>
      <c r="E623" s="14"/>
      <c r="F623" s="4"/>
      <c r="G623" s="4"/>
      <c r="H623" s="4"/>
      <c r="I623" s="4"/>
      <c r="J623" s="4" t="s">
        <v>19</v>
      </c>
      <c r="K623" s="45">
        <f t="shared" si="19"/>
        <v>50000</v>
      </c>
      <c r="L623" s="46">
        <v>50000</v>
      </c>
      <c r="M623" s="5"/>
    </row>
    <row r="624" spans="2:13" s="1" customFormat="1" ht="36.950000000000003" customHeight="1" x14ac:dyDescent="0.25">
      <c r="B624" s="64" t="s">
        <v>96</v>
      </c>
      <c r="C624" s="64"/>
      <c r="D624" s="44"/>
      <c r="E624" s="14"/>
      <c r="F624" s="4"/>
      <c r="G624" s="4"/>
      <c r="H624" s="4"/>
      <c r="I624" s="4"/>
      <c r="J624" s="4" t="s">
        <v>19</v>
      </c>
      <c r="K624" s="45">
        <f t="shared" si="19"/>
        <v>0</v>
      </c>
      <c r="L624" s="46"/>
      <c r="M624" s="5"/>
    </row>
    <row r="625" spans="2:13" s="1" customFormat="1" ht="36.950000000000003" customHeight="1" x14ac:dyDescent="0.25">
      <c r="B625" s="10" t="s">
        <v>299</v>
      </c>
      <c r="C625" s="3"/>
      <c r="D625" s="44"/>
      <c r="E625" s="14"/>
      <c r="F625" s="4"/>
      <c r="G625" s="4"/>
      <c r="H625" s="4"/>
      <c r="I625" s="4"/>
      <c r="J625" s="4" t="s">
        <v>19</v>
      </c>
      <c r="K625" s="45">
        <f t="shared" si="19"/>
        <v>13397411</v>
      </c>
      <c r="L625" s="50">
        <f>SUM(L589:L623)</f>
        <v>13397411</v>
      </c>
      <c r="M625" s="5"/>
    </row>
    <row r="626" spans="2:13" s="1" customFormat="1" ht="36.950000000000003" customHeight="1" x14ac:dyDescent="0.25">
      <c r="B626" s="9"/>
      <c r="C626" s="10"/>
      <c r="D626" s="44"/>
      <c r="E626" s="14"/>
      <c r="F626" s="4"/>
      <c r="G626" s="4"/>
      <c r="H626" s="4"/>
      <c r="I626" s="4"/>
      <c r="J626" s="4" t="s">
        <v>19</v>
      </c>
      <c r="K626" s="45">
        <f t="shared" si="19"/>
        <v>0</v>
      </c>
      <c r="L626" s="50"/>
      <c r="M626" s="5"/>
    </row>
    <row r="627" spans="2:13" s="1" customFormat="1" ht="36.950000000000003" customHeight="1" x14ac:dyDescent="0.25">
      <c r="B627" s="10" t="s">
        <v>599</v>
      </c>
      <c r="C627" s="10"/>
      <c r="D627" s="44"/>
      <c r="E627" s="14"/>
      <c r="F627" s="4"/>
      <c r="G627" s="4"/>
      <c r="H627" s="4"/>
      <c r="I627" s="4"/>
      <c r="J627" s="4" t="s">
        <v>19</v>
      </c>
      <c r="K627" s="45">
        <f t="shared" si="19"/>
        <v>0</v>
      </c>
      <c r="L627" s="50"/>
      <c r="M627" s="5"/>
    </row>
    <row r="628" spans="2:13" s="1" customFormat="1" ht="36.950000000000003" customHeight="1" x14ac:dyDescent="0.25">
      <c r="B628" s="9" t="s">
        <v>600</v>
      </c>
      <c r="C628" s="10"/>
      <c r="D628" s="44"/>
      <c r="E628" s="14"/>
      <c r="F628" s="4"/>
      <c r="G628" s="4"/>
      <c r="H628" s="4"/>
      <c r="I628" s="4"/>
      <c r="J628" s="4" t="s">
        <v>19</v>
      </c>
      <c r="K628" s="45">
        <f t="shared" si="19"/>
        <v>50000</v>
      </c>
      <c r="L628" s="46">
        <v>50000</v>
      </c>
      <c r="M628" s="5"/>
    </row>
    <row r="629" spans="2:13" s="1" customFormat="1" ht="36.950000000000003" customHeight="1" x14ac:dyDescent="0.25">
      <c r="B629" s="10" t="s">
        <v>299</v>
      </c>
      <c r="C629" s="3"/>
      <c r="D629" s="44"/>
      <c r="E629" s="14"/>
      <c r="F629" s="4"/>
      <c r="G629" s="4"/>
      <c r="H629" s="4"/>
      <c r="I629" s="4"/>
      <c r="J629" s="4" t="s">
        <v>19</v>
      </c>
      <c r="K629" s="45">
        <f t="shared" si="19"/>
        <v>50000</v>
      </c>
      <c r="L629" s="50">
        <f>SUM(L628:L628)</f>
        <v>50000</v>
      </c>
      <c r="M629" s="5"/>
    </row>
    <row r="630" spans="2:13" s="1" customFormat="1" ht="36.950000000000003" customHeight="1" x14ac:dyDescent="0.25">
      <c r="B630" s="9"/>
      <c r="C630" s="10"/>
      <c r="D630" s="44"/>
      <c r="E630" s="14"/>
      <c r="F630" s="4"/>
      <c r="G630" s="4"/>
      <c r="H630" s="4"/>
      <c r="I630" s="4"/>
      <c r="J630" s="4" t="s">
        <v>19</v>
      </c>
      <c r="K630" s="45">
        <f t="shared" si="19"/>
        <v>0</v>
      </c>
      <c r="L630" s="50"/>
      <c r="M630" s="5"/>
    </row>
    <row r="631" spans="2:13" s="1" customFormat="1" ht="36.950000000000003" customHeight="1" x14ac:dyDescent="0.25">
      <c r="B631" s="10" t="s">
        <v>97</v>
      </c>
      <c r="C631" s="53"/>
      <c r="D631" s="44"/>
      <c r="E631" s="14"/>
      <c r="F631" s="4"/>
      <c r="G631" s="4"/>
      <c r="H631" s="4"/>
      <c r="I631" s="4"/>
      <c r="J631" s="4" t="s">
        <v>19</v>
      </c>
      <c r="K631" s="45">
        <f t="shared" si="19"/>
        <v>0</v>
      </c>
      <c r="L631" s="46"/>
      <c r="M631" s="5"/>
    </row>
    <row r="632" spans="2:13" s="1" customFormat="1" ht="36.950000000000003" customHeight="1" x14ac:dyDescent="0.25">
      <c r="B632" s="9" t="s">
        <v>98</v>
      </c>
      <c r="C632" s="29"/>
      <c r="D632" s="44"/>
      <c r="E632" s="14"/>
      <c r="F632" s="4"/>
      <c r="G632" s="4"/>
      <c r="H632" s="4"/>
      <c r="I632" s="4"/>
      <c r="J632" s="4" t="s">
        <v>19</v>
      </c>
      <c r="K632" s="45">
        <f t="shared" si="19"/>
        <v>30000</v>
      </c>
      <c r="L632" s="46">
        <v>30000</v>
      </c>
      <c r="M632" s="5"/>
    </row>
    <row r="633" spans="2:13" s="1" customFormat="1" ht="36.950000000000003" customHeight="1" x14ac:dyDescent="0.25">
      <c r="B633" s="9" t="s">
        <v>99</v>
      </c>
      <c r="C633" s="29"/>
      <c r="D633" s="44"/>
      <c r="E633" s="14"/>
      <c r="F633" s="4"/>
      <c r="G633" s="4"/>
      <c r="H633" s="4"/>
      <c r="I633" s="4"/>
      <c r="J633" s="4" t="s">
        <v>19</v>
      </c>
      <c r="K633" s="45">
        <f t="shared" si="19"/>
        <v>30000</v>
      </c>
      <c r="L633" s="46">
        <v>30000</v>
      </c>
      <c r="M633" s="5"/>
    </row>
    <row r="634" spans="2:13" s="1" customFormat="1" ht="36.950000000000003" customHeight="1" x14ac:dyDescent="0.25">
      <c r="B634" s="9" t="s">
        <v>100</v>
      </c>
      <c r="C634" s="29"/>
      <c r="D634" s="44"/>
      <c r="E634" s="14"/>
      <c r="F634" s="4"/>
      <c r="G634" s="4"/>
      <c r="H634" s="4"/>
      <c r="I634" s="4"/>
      <c r="J634" s="4" t="s">
        <v>19</v>
      </c>
      <c r="K634" s="45">
        <f t="shared" si="19"/>
        <v>30000</v>
      </c>
      <c r="L634" s="46">
        <v>30000</v>
      </c>
      <c r="M634" s="5"/>
    </row>
    <row r="635" spans="2:13" s="1" customFormat="1" ht="36.950000000000003" customHeight="1" x14ac:dyDescent="0.25">
      <c r="B635" s="9" t="s">
        <v>101</v>
      </c>
      <c r="C635" s="29"/>
      <c r="D635" s="44"/>
      <c r="E635" s="14"/>
      <c r="F635" s="4"/>
      <c r="G635" s="4"/>
      <c r="H635" s="4"/>
      <c r="I635" s="4"/>
      <c r="J635" s="4" t="s">
        <v>19</v>
      </c>
      <c r="K635" s="45">
        <f t="shared" si="19"/>
        <v>20000</v>
      </c>
      <c r="L635" s="46">
        <v>20000</v>
      </c>
      <c r="M635" s="5"/>
    </row>
    <row r="636" spans="2:13" s="1" customFormat="1" ht="36.950000000000003" customHeight="1" x14ac:dyDescent="0.25">
      <c r="B636" s="9" t="s">
        <v>601</v>
      </c>
      <c r="C636" s="29"/>
      <c r="D636" s="44"/>
      <c r="E636" s="14"/>
      <c r="F636" s="4"/>
      <c r="G636" s="4"/>
      <c r="H636" s="4"/>
      <c r="I636" s="4"/>
      <c r="J636" s="4" t="s">
        <v>19</v>
      </c>
      <c r="K636" s="45">
        <f t="shared" si="19"/>
        <v>20000</v>
      </c>
      <c r="L636" s="46">
        <v>20000</v>
      </c>
      <c r="M636" s="5"/>
    </row>
    <row r="637" spans="2:13" s="1" customFormat="1" ht="36.950000000000003" customHeight="1" x14ac:dyDescent="0.25">
      <c r="B637" s="9" t="s">
        <v>602</v>
      </c>
      <c r="C637" s="29"/>
      <c r="D637" s="44"/>
      <c r="E637" s="14"/>
      <c r="F637" s="4"/>
      <c r="G637" s="4"/>
      <c r="H637" s="4"/>
      <c r="I637" s="4"/>
      <c r="J637" s="4" t="s">
        <v>19</v>
      </c>
      <c r="K637" s="45">
        <f t="shared" si="19"/>
        <v>50000</v>
      </c>
      <c r="L637" s="46">
        <v>50000</v>
      </c>
      <c r="M637" s="5"/>
    </row>
    <row r="638" spans="2:13" s="1" customFormat="1" ht="36.950000000000003" customHeight="1" x14ac:dyDescent="0.25">
      <c r="B638" s="9" t="s">
        <v>102</v>
      </c>
      <c r="C638" s="29"/>
      <c r="D638" s="44"/>
      <c r="E638" s="14"/>
      <c r="F638" s="4"/>
      <c r="G638" s="4"/>
      <c r="H638" s="4"/>
      <c r="I638" s="4"/>
      <c r="J638" s="4" t="s">
        <v>19</v>
      </c>
      <c r="K638" s="45">
        <f t="shared" si="19"/>
        <v>100000</v>
      </c>
      <c r="L638" s="46">
        <v>100000</v>
      </c>
      <c r="M638" s="5"/>
    </row>
    <row r="639" spans="2:13" s="1" customFormat="1" ht="36.950000000000003" customHeight="1" x14ac:dyDescent="0.25">
      <c r="B639" s="10" t="s">
        <v>299</v>
      </c>
      <c r="C639" s="3"/>
      <c r="D639" s="44"/>
      <c r="E639" s="14"/>
      <c r="F639" s="4"/>
      <c r="G639" s="4"/>
      <c r="H639" s="4"/>
      <c r="I639" s="4"/>
      <c r="J639" s="4" t="s">
        <v>19</v>
      </c>
      <c r="K639" s="45">
        <f t="shared" si="19"/>
        <v>280000</v>
      </c>
      <c r="L639" s="50">
        <f>SUM(L632:L638)</f>
        <v>280000</v>
      </c>
      <c r="M639" s="5"/>
    </row>
    <row r="640" spans="2:13" s="1" customFormat="1" ht="36.950000000000003" customHeight="1" x14ac:dyDescent="0.25">
      <c r="B640" s="10" t="s">
        <v>13</v>
      </c>
      <c r="C640" s="29"/>
      <c r="D640" s="44"/>
      <c r="E640" s="14"/>
      <c r="F640" s="4"/>
      <c r="G640" s="4"/>
      <c r="H640" s="4"/>
      <c r="I640" s="4"/>
      <c r="J640" s="4" t="s">
        <v>19</v>
      </c>
      <c r="K640" s="45">
        <f t="shared" si="19"/>
        <v>14892411</v>
      </c>
      <c r="L640" s="50">
        <f>L639+L625+L586+L568+L539+L629</f>
        <v>14892411</v>
      </c>
      <c r="M640" s="5"/>
    </row>
    <row r="641" spans="2:13" s="1" customFormat="1" ht="36.950000000000003" customHeight="1" x14ac:dyDescent="0.25">
      <c r="B641" s="10" t="s">
        <v>103</v>
      </c>
      <c r="C641" s="44"/>
      <c r="D641" s="44"/>
      <c r="E641" s="14"/>
      <c r="F641" s="4"/>
      <c r="G641" s="4"/>
      <c r="H641" s="4"/>
      <c r="I641" s="4"/>
      <c r="J641" s="4" t="s">
        <v>19</v>
      </c>
      <c r="K641" s="45">
        <f t="shared" si="19"/>
        <v>0</v>
      </c>
      <c r="L641" s="46"/>
      <c r="M641" s="5"/>
    </row>
    <row r="642" spans="2:13" s="1" customFormat="1" ht="36.950000000000003" customHeight="1" x14ac:dyDescent="0.25">
      <c r="B642" s="9" t="s">
        <v>603</v>
      </c>
      <c r="C642" s="29"/>
      <c r="D642" s="44"/>
      <c r="E642" s="14"/>
      <c r="F642" s="4"/>
      <c r="G642" s="4"/>
      <c r="H642" s="4"/>
      <c r="I642" s="4"/>
      <c r="J642" s="4" t="s">
        <v>19</v>
      </c>
      <c r="K642" s="45">
        <f t="shared" si="19"/>
        <v>2000000</v>
      </c>
      <c r="L642" s="46">
        <v>2000000</v>
      </c>
      <c r="M642" s="5"/>
    </row>
    <row r="643" spans="2:13" s="1" customFormat="1" ht="36.950000000000003" customHeight="1" x14ac:dyDescent="0.25">
      <c r="B643" s="9" t="s">
        <v>604</v>
      </c>
      <c r="C643" s="29"/>
      <c r="D643" s="44"/>
      <c r="E643" s="14"/>
      <c r="F643" s="4"/>
      <c r="G643" s="4"/>
      <c r="H643" s="4"/>
      <c r="I643" s="4"/>
      <c r="J643" s="4" t="s">
        <v>19</v>
      </c>
      <c r="K643" s="45">
        <f t="shared" si="19"/>
        <v>150000</v>
      </c>
      <c r="L643" s="46">
        <v>150000</v>
      </c>
      <c r="M643" s="5"/>
    </row>
    <row r="644" spans="2:13" s="1" customFormat="1" ht="36.950000000000003" customHeight="1" x14ac:dyDescent="0.25">
      <c r="B644" s="9" t="s">
        <v>605</v>
      </c>
      <c r="C644" s="29"/>
      <c r="D644" s="44"/>
      <c r="E644" s="14"/>
      <c r="F644" s="4"/>
      <c r="G644" s="4"/>
      <c r="H644" s="4"/>
      <c r="I644" s="4"/>
      <c r="J644" s="4" t="s">
        <v>19</v>
      </c>
      <c r="K644" s="45">
        <f t="shared" si="19"/>
        <v>500000</v>
      </c>
      <c r="L644" s="46">
        <v>500000</v>
      </c>
      <c r="M644" s="5"/>
    </row>
    <row r="645" spans="2:13" s="1" customFormat="1" ht="36.950000000000003" customHeight="1" x14ac:dyDescent="0.25">
      <c r="B645" s="9" t="s">
        <v>606</v>
      </c>
      <c r="C645" s="29"/>
      <c r="D645" s="44"/>
      <c r="E645" s="14"/>
      <c r="F645" s="4"/>
      <c r="G645" s="4"/>
      <c r="H645" s="4"/>
      <c r="I645" s="4"/>
      <c r="J645" s="4" t="s">
        <v>19</v>
      </c>
      <c r="K645" s="45">
        <f t="shared" si="19"/>
        <v>500000</v>
      </c>
      <c r="L645" s="46">
        <v>500000</v>
      </c>
      <c r="M645" s="5"/>
    </row>
    <row r="646" spans="2:13" s="1" customFormat="1" ht="36.950000000000003" customHeight="1" x14ac:dyDescent="0.25">
      <c r="B646" s="9" t="s">
        <v>607</v>
      </c>
      <c r="C646" s="12"/>
      <c r="D646" s="44"/>
      <c r="E646" s="14"/>
      <c r="F646" s="4"/>
      <c r="G646" s="4"/>
      <c r="H646" s="4"/>
      <c r="I646" s="4"/>
      <c r="J646" s="4" t="s">
        <v>19</v>
      </c>
      <c r="K646" s="45">
        <f t="shared" si="19"/>
        <v>260000</v>
      </c>
      <c r="L646" s="46">
        <v>260000</v>
      </c>
      <c r="M646" s="5"/>
    </row>
    <row r="647" spans="2:13" s="1" customFormat="1" ht="36.950000000000003" customHeight="1" x14ac:dyDescent="0.25">
      <c r="B647" s="9" t="s">
        <v>608</v>
      </c>
      <c r="C647" s="12"/>
      <c r="D647" s="44"/>
      <c r="E647" s="14"/>
      <c r="F647" s="4"/>
      <c r="G647" s="4"/>
      <c r="H647" s="4"/>
      <c r="I647" s="4"/>
      <c r="J647" s="4" t="s">
        <v>19</v>
      </c>
      <c r="K647" s="45">
        <f t="shared" si="19"/>
        <v>200000</v>
      </c>
      <c r="L647" s="46">
        <v>200000</v>
      </c>
      <c r="M647" s="5"/>
    </row>
    <row r="648" spans="2:13" s="1" customFormat="1" ht="36.950000000000003" customHeight="1" x14ac:dyDescent="0.25">
      <c r="B648" s="9" t="s">
        <v>609</v>
      </c>
      <c r="C648" s="12"/>
      <c r="D648" s="44"/>
      <c r="E648" s="14"/>
      <c r="F648" s="4"/>
      <c r="G648" s="4"/>
      <c r="H648" s="4"/>
      <c r="I648" s="4"/>
      <c r="J648" s="4" t="s">
        <v>19</v>
      </c>
      <c r="K648" s="45">
        <f t="shared" ref="K648:K667" si="20">L648+M648</f>
        <v>100000</v>
      </c>
      <c r="L648" s="46">
        <v>100000</v>
      </c>
      <c r="M648" s="5"/>
    </row>
    <row r="649" spans="2:13" s="1" customFormat="1" ht="36.950000000000003" customHeight="1" x14ac:dyDescent="0.25">
      <c r="B649" s="64" t="s">
        <v>610</v>
      </c>
      <c r="C649" s="64"/>
      <c r="D649" s="44"/>
      <c r="E649" s="14"/>
      <c r="F649" s="4"/>
      <c r="G649" s="4"/>
      <c r="H649" s="4"/>
      <c r="I649" s="4"/>
      <c r="J649" s="4" t="s">
        <v>19</v>
      </c>
      <c r="K649" s="45">
        <f t="shared" si="20"/>
        <v>500000</v>
      </c>
      <c r="L649" s="46">
        <v>500000</v>
      </c>
      <c r="M649" s="5"/>
    </row>
    <row r="650" spans="2:13" s="1" customFormat="1" ht="36.950000000000003" customHeight="1" x14ac:dyDescent="0.25">
      <c r="B650" s="9" t="s">
        <v>611</v>
      </c>
      <c r="C650" s="29"/>
      <c r="D650" s="44"/>
      <c r="E650" s="14"/>
      <c r="F650" s="4"/>
      <c r="G650" s="4"/>
      <c r="H650" s="4"/>
      <c r="I650" s="4"/>
      <c r="J650" s="4" t="s">
        <v>19</v>
      </c>
      <c r="K650" s="45">
        <f t="shared" si="20"/>
        <v>1600000</v>
      </c>
      <c r="L650" s="46">
        <v>1600000</v>
      </c>
      <c r="M650" s="5"/>
    </row>
    <row r="651" spans="2:13" s="1" customFormat="1" ht="36.950000000000003" customHeight="1" x14ac:dyDescent="0.25">
      <c r="B651" s="9" t="s">
        <v>612</v>
      </c>
      <c r="C651" s="12"/>
      <c r="D651" s="44"/>
      <c r="E651" s="14"/>
      <c r="F651" s="4"/>
      <c r="G651" s="4"/>
      <c r="H651" s="4"/>
      <c r="I651" s="4"/>
      <c r="J651" s="4" t="s">
        <v>19</v>
      </c>
      <c r="K651" s="45">
        <f t="shared" si="20"/>
        <v>400000</v>
      </c>
      <c r="L651" s="46">
        <v>400000</v>
      </c>
      <c r="M651" s="5"/>
    </row>
    <row r="652" spans="2:13" s="1" customFormat="1" ht="36.950000000000003" customHeight="1" x14ac:dyDescent="0.25">
      <c r="B652" s="9" t="s">
        <v>613</v>
      </c>
      <c r="C652" s="29"/>
      <c r="D652" s="44"/>
      <c r="E652" s="14"/>
      <c r="F652" s="4"/>
      <c r="G652" s="4"/>
      <c r="H652" s="4"/>
      <c r="I652" s="4"/>
      <c r="J652" s="4" t="s">
        <v>19</v>
      </c>
      <c r="K652" s="45">
        <f t="shared" si="20"/>
        <v>41000000</v>
      </c>
      <c r="L652" s="46">
        <v>41000000</v>
      </c>
      <c r="M652" s="5"/>
    </row>
    <row r="653" spans="2:13" s="1" customFormat="1" ht="36.950000000000003" customHeight="1" x14ac:dyDescent="0.25">
      <c r="B653" s="9" t="s">
        <v>614</v>
      </c>
      <c r="C653" s="12"/>
      <c r="D653" s="44"/>
      <c r="E653" s="14"/>
      <c r="F653" s="4"/>
      <c r="G653" s="4"/>
      <c r="H653" s="4"/>
      <c r="I653" s="4"/>
      <c r="J653" s="4" t="s">
        <v>19</v>
      </c>
      <c r="K653" s="45">
        <f t="shared" si="20"/>
        <v>20000000</v>
      </c>
      <c r="L653" s="46">
        <v>20000000</v>
      </c>
      <c r="M653" s="5"/>
    </row>
    <row r="654" spans="2:13" s="1" customFormat="1" ht="36.950000000000003" customHeight="1" x14ac:dyDescent="0.25">
      <c r="B654" s="9" t="s">
        <v>615</v>
      </c>
      <c r="C654" s="12"/>
      <c r="D654" s="44"/>
      <c r="E654" s="14"/>
      <c r="F654" s="4"/>
      <c r="G654" s="4"/>
      <c r="H654" s="4"/>
      <c r="I654" s="4"/>
      <c r="J654" s="4" t="s">
        <v>19</v>
      </c>
      <c r="K654" s="45">
        <f t="shared" si="20"/>
        <v>2000000</v>
      </c>
      <c r="L654" s="46">
        <v>2000000</v>
      </c>
      <c r="M654" s="5"/>
    </row>
    <row r="655" spans="2:13" s="1" customFormat="1" ht="36.950000000000003" customHeight="1" x14ac:dyDescent="0.25">
      <c r="B655" s="63" t="s">
        <v>616</v>
      </c>
      <c r="C655" s="63"/>
      <c r="D655" s="44"/>
      <c r="E655" s="14"/>
      <c r="F655" s="4"/>
      <c r="G655" s="4"/>
      <c r="H655" s="4"/>
      <c r="I655" s="4"/>
      <c r="J655" s="4" t="s">
        <v>19</v>
      </c>
      <c r="K655" s="45">
        <f t="shared" si="20"/>
        <v>2000000</v>
      </c>
      <c r="L655" s="46">
        <v>2000000</v>
      </c>
      <c r="M655" s="5"/>
    </row>
    <row r="656" spans="2:13" s="1" customFormat="1" ht="36.950000000000003" customHeight="1" x14ac:dyDescent="0.25">
      <c r="B656" s="9" t="s">
        <v>617</v>
      </c>
      <c r="C656" s="29"/>
      <c r="D656" s="44"/>
      <c r="E656" s="14"/>
      <c r="F656" s="4"/>
      <c r="G656" s="4"/>
      <c r="H656" s="4"/>
      <c r="I656" s="4"/>
      <c r="J656" s="4" t="s">
        <v>19</v>
      </c>
      <c r="K656" s="45">
        <f t="shared" si="20"/>
        <v>0</v>
      </c>
      <c r="L656" s="46"/>
      <c r="M656" s="5"/>
    </row>
    <row r="657" spans="2:14" s="1" customFormat="1" ht="36.950000000000003" customHeight="1" x14ac:dyDescent="0.25">
      <c r="B657" s="9" t="s">
        <v>618</v>
      </c>
      <c r="C657" s="29"/>
      <c r="D657" s="44"/>
      <c r="E657" s="14"/>
      <c r="F657" s="4"/>
      <c r="G657" s="4"/>
      <c r="H657" s="4"/>
      <c r="I657" s="4"/>
      <c r="J657" s="4" t="s">
        <v>19</v>
      </c>
      <c r="K657" s="45">
        <f t="shared" si="20"/>
        <v>0</v>
      </c>
      <c r="L657" s="46"/>
      <c r="M657" s="5"/>
    </row>
    <row r="658" spans="2:14" s="1" customFormat="1" ht="36.950000000000003" customHeight="1" x14ac:dyDescent="0.25">
      <c r="B658" s="9" t="s">
        <v>619</v>
      </c>
      <c r="C658" s="29"/>
      <c r="D658" s="44"/>
      <c r="E658" s="14"/>
      <c r="F658" s="4"/>
      <c r="G658" s="4"/>
      <c r="H658" s="4"/>
      <c r="I658" s="4"/>
      <c r="J658" s="4" t="s">
        <v>19</v>
      </c>
      <c r="K658" s="45">
        <f t="shared" si="20"/>
        <v>0</v>
      </c>
      <c r="L658" s="46"/>
      <c r="M658" s="5"/>
    </row>
    <row r="659" spans="2:14" s="1" customFormat="1" ht="36.950000000000003" customHeight="1" x14ac:dyDescent="0.25">
      <c r="B659" s="9" t="s">
        <v>620</v>
      </c>
      <c r="C659" s="29"/>
      <c r="D659" s="44"/>
      <c r="E659" s="14"/>
      <c r="F659" s="4"/>
      <c r="G659" s="4"/>
      <c r="H659" s="4"/>
      <c r="I659" s="4"/>
      <c r="J659" s="4" t="s">
        <v>19</v>
      </c>
      <c r="K659" s="45">
        <f t="shared" si="20"/>
        <v>0</v>
      </c>
      <c r="L659" s="46"/>
      <c r="M659" s="5"/>
    </row>
    <row r="660" spans="2:14" s="1" customFormat="1" ht="36.950000000000003" customHeight="1" x14ac:dyDescent="0.25">
      <c r="B660" s="63" t="s">
        <v>621</v>
      </c>
      <c r="C660" s="63"/>
      <c r="D660" s="44"/>
      <c r="E660" s="14"/>
      <c r="F660" s="4"/>
      <c r="G660" s="4"/>
      <c r="H660" s="4"/>
      <c r="I660" s="4"/>
      <c r="J660" s="4" t="s">
        <v>19</v>
      </c>
      <c r="K660" s="45">
        <f t="shared" si="20"/>
        <v>0</v>
      </c>
      <c r="L660" s="46"/>
      <c r="M660" s="5"/>
    </row>
    <row r="661" spans="2:14" s="1" customFormat="1" ht="36.950000000000003" customHeight="1" x14ac:dyDescent="0.25">
      <c r="B661" s="63" t="s">
        <v>622</v>
      </c>
      <c r="C661" s="63"/>
      <c r="D661" s="44"/>
      <c r="E661" s="14"/>
      <c r="F661" s="4"/>
      <c r="G661" s="4"/>
      <c r="H661" s="4"/>
      <c r="I661" s="4"/>
      <c r="J661" s="4" t="s">
        <v>19</v>
      </c>
      <c r="K661" s="45">
        <f t="shared" si="20"/>
        <v>0</v>
      </c>
      <c r="L661" s="46"/>
      <c r="M661" s="5"/>
    </row>
    <row r="662" spans="2:14" s="1" customFormat="1" ht="36.950000000000003" customHeight="1" x14ac:dyDescent="0.25">
      <c r="B662" s="9" t="s">
        <v>623</v>
      </c>
      <c r="C662" s="44"/>
      <c r="D662" s="44"/>
      <c r="E662" s="14"/>
      <c r="F662" s="4"/>
      <c r="G662" s="4"/>
      <c r="H662" s="4"/>
      <c r="I662" s="4"/>
      <c r="J662" s="4" t="s">
        <v>19</v>
      </c>
      <c r="K662" s="45">
        <f t="shared" si="20"/>
        <v>0</v>
      </c>
      <c r="L662" s="46"/>
      <c r="M662" s="5"/>
    </row>
    <row r="663" spans="2:14" s="1" customFormat="1" ht="36.950000000000003" customHeight="1" x14ac:dyDescent="0.25">
      <c r="B663" s="63" t="s">
        <v>624</v>
      </c>
      <c r="C663" s="63"/>
      <c r="D663" s="44"/>
      <c r="E663" s="14"/>
      <c r="F663" s="4"/>
      <c r="G663" s="4"/>
      <c r="H663" s="4"/>
      <c r="I663" s="4"/>
      <c r="J663" s="4" t="s">
        <v>19</v>
      </c>
      <c r="K663" s="45">
        <f t="shared" si="20"/>
        <v>0</v>
      </c>
      <c r="L663" s="46"/>
      <c r="M663" s="5"/>
    </row>
    <row r="664" spans="2:14" s="1" customFormat="1" ht="36.950000000000003" customHeight="1" x14ac:dyDescent="0.25">
      <c r="B664" s="10" t="s">
        <v>13</v>
      </c>
      <c r="C664" s="3"/>
      <c r="D664" s="44"/>
      <c r="E664" s="14"/>
      <c r="F664" s="4"/>
      <c r="G664" s="4"/>
      <c r="H664" s="4"/>
      <c r="I664" s="4"/>
      <c r="J664" s="4" t="s">
        <v>19</v>
      </c>
      <c r="K664" s="45">
        <f t="shared" si="20"/>
        <v>71210000</v>
      </c>
      <c r="L664" s="50">
        <f>SUM(L642:L663)</f>
        <v>71210000</v>
      </c>
      <c r="M664" s="5"/>
    </row>
    <row r="665" spans="2:14" s="1" customFormat="1" ht="36.950000000000003" customHeight="1" x14ac:dyDescent="0.25">
      <c r="B665" s="10" t="s">
        <v>625</v>
      </c>
      <c r="C665" s="44"/>
      <c r="D665" s="44"/>
      <c r="E665" s="44"/>
      <c r="F665" s="20"/>
      <c r="G665" s="4"/>
      <c r="H665" s="4"/>
      <c r="I665" s="4"/>
      <c r="J665" s="4" t="s">
        <v>19</v>
      </c>
      <c r="K665" s="45">
        <f t="shared" si="20"/>
        <v>0</v>
      </c>
      <c r="L665" s="56"/>
      <c r="M665" s="5"/>
    </row>
    <row r="666" spans="2:14" s="1" customFormat="1" ht="36.950000000000003" customHeight="1" x14ac:dyDescent="0.25">
      <c r="B666" s="64" t="s">
        <v>626</v>
      </c>
      <c r="C666" s="64"/>
      <c r="D666" s="44"/>
      <c r="E666" s="44"/>
      <c r="F666" s="20"/>
      <c r="G666" s="4"/>
      <c r="H666" s="4"/>
      <c r="I666" s="4"/>
      <c r="J666" s="4" t="s">
        <v>19</v>
      </c>
      <c r="K666" s="45">
        <f t="shared" si="20"/>
        <v>8000000</v>
      </c>
      <c r="L666" s="56">
        <v>8000000</v>
      </c>
      <c r="M666" s="5"/>
    </row>
    <row r="667" spans="2:14" s="1" customFormat="1" ht="36.950000000000003" customHeight="1" x14ac:dyDescent="0.25">
      <c r="B667" s="64" t="s">
        <v>627</v>
      </c>
      <c r="C667" s="64"/>
      <c r="D667" s="44"/>
      <c r="E667" s="44"/>
      <c r="F667" s="20"/>
      <c r="G667" s="4"/>
      <c r="H667" s="4"/>
      <c r="I667" s="4"/>
      <c r="J667" s="4" t="s">
        <v>19</v>
      </c>
      <c r="K667" s="45">
        <f t="shared" si="20"/>
        <v>1000000</v>
      </c>
      <c r="L667" s="56">
        <v>1000000</v>
      </c>
      <c r="M667" s="5"/>
    </row>
    <row r="668" spans="2:14" s="1" customFormat="1" ht="36.950000000000003" customHeight="1" x14ac:dyDescent="0.2">
      <c r="B668" s="16"/>
      <c r="C668" s="10"/>
      <c r="D668" s="35"/>
      <c r="E668" s="32"/>
      <c r="F668" s="20"/>
      <c r="G668" s="4"/>
      <c r="H668" s="4"/>
      <c r="I668" s="4"/>
      <c r="J668" s="4"/>
      <c r="K668" s="45"/>
      <c r="L668" s="57"/>
      <c r="M668" s="5"/>
    </row>
    <row r="669" spans="2:14" s="1" customFormat="1" ht="24.95" customHeight="1" x14ac:dyDescent="0.25">
      <c r="B669" s="2" t="s">
        <v>104</v>
      </c>
      <c r="C669" s="22"/>
      <c r="D669" s="22" t="s">
        <v>105</v>
      </c>
      <c r="E669" s="22"/>
      <c r="F669" s="22"/>
      <c r="G669" s="22"/>
      <c r="H669" s="22"/>
      <c r="I669" s="22"/>
      <c r="J669" s="65" t="s">
        <v>106</v>
      </c>
      <c r="K669" s="65"/>
      <c r="L669" s="2"/>
      <c r="M669" s="2"/>
      <c r="N669" s="2"/>
    </row>
    <row r="670" spans="2:14" s="1" customFormat="1" ht="24.95" customHeight="1" x14ac:dyDescent="0.25">
      <c r="B670" s="2"/>
      <c r="C670" s="22"/>
      <c r="D670" s="22"/>
      <c r="E670" s="22"/>
      <c r="F670" s="22"/>
      <c r="G670" s="22"/>
      <c r="H670" s="22"/>
      <c r="I670" s="22"/>
      <c r="J670" s="22"/>
      <c r="K670" s="22"/>
      <c r="L670" s="2"/>
      <c r="M670" s="2"/>
      <c r="N670" s="2"/>
    </row>
    <row r="671" spans="2:14" s="1" customFormat="1" ht="24.95" customHeight="1" x14ac:dyDescent="0.25">
      <c r="B671" s="25" t="s">
        <v>628</v>
      </c>
      <c r="C671" s="58"/>
      <c r="D671" s="58"/>
      <c r="E671" s="81" t="s">
        <v>629</v>
      </c>
      <c r="F671" s="81"/>
      <c r="G671" s="81"/>
      <c r="H671" s="58"/>
      <c r="I671" s="58"/>
      <c r="J671" s="58"/>
      <c r="K671" s="25"/>
      <c r="L671" s="81" t="s">
        <v>107</v>
      </c>
      <c r="M671" s="81"/>
      <c r="N671" s="81"/>
    </row>
    <row r="672" spans="2:14" s="1" customFormat="1" ht="24.95" customHeight="1" x14ac:dyDescent="0.25">
      <c r="B672" s="2" t="s">
        <v>630</v>
      </c>
      <c r="C672" s="22"/>
      <c r="D672" s="22"/>
      <c r="E672" s="65" t="s">
        <v>108</v>
      </c>
      <c r="F672" s="65"/>
      <c r="G672" s="65"/>
      <c r="H672" s="22"/>
      <c r="I672" s="22"/>
      <c r="J672" s="22"/>
      <c r="K672" s="2"/>
      <c r="L672" s="65" t="s">
        <v>631</v>
      </c>
      <c r="M672" s="65"/>
      <c r="N672" s="65"/>
    </row>
    <row r="673" spans="2:14" ht="57" customHeight="1" x14ac:dyDescent="0.2">
      <c r="B673" s="2"/>
      <c r="C673" s="22"/>
      <c r="D673" s="22"/>
      <c r="E673" s="22"/>
      <c r="F673" s="22"/>
      <c r="G673" s="22"/>
      <c r="H673" s="22"/>
      <c r="I673" s="22"/>
      <c r="J673" s="22"/>
      <c r="K673" s="2"/>
      <c r="L673" s="2"/>
      <c r="M673" s="2"/>
      <c r="N673" s="2"/>
    </row>
    <row r="674" spans="2:14" s="1" customFormat="1" ht="57" customHeight="1" x14ac:dyDescent="0.25">
      <c r="C674" s="4"/>
      <c r="D674" s="4"/>
      <c r="E674" s="4"/>
      <c r="F674" s="4"/>
      <c r="G674" s="4"/>
      <c r="H674" s="4"/>
      <c r="I674" s="4"/>
      <c r="J674" s="4"/>
    </row>
    <row r="675" spans="2:14" s="1" customFormat="1" ht="57" customHeight="1" x14ac:dyDescent="0.25">
      <c r="C675" s="4"/>
      <c r="D675" s="4"/>
      <c r="E675" s="4"/>
      <c r="F675" s="4"/>
      <c r="G675" s="4"/>
      <c r="H675" s="4"/>
      <c r="I675" s="4"/>
      <c r="J675" s="4"/>
      <c r="K675" s="5"/>
      <c r="L675" s="5"/>
      <c r="M675" s="5"/>
    </row>
    <row r="676" spans="2:14" s="1" customFormat="1" ht="57" customHeight="1" x14ac:dyDescent="0.25">
      <c r="C676" s="4"/>
      <c r="D676" s="4"/>
      <c r="E676" s="4"/>
      <c r="F676" s="4"/>
      <c r="G676" s="4"/>
      <c r="H676" s="4"/>
      <c r="I676" s="4"/>
      <c r="J676" s="4"/>
    </row>
    <row r="677" spans="2:14" s="1" customFormat="1" ht="57" customHeight="1" x14ac:dyDescent="0.25">
      <c r="C677" s="4"/>
      <c r="D677" s="4"/>
      <c r="E677" s="4"/>
      <c r="F677" s="4"/>
      <c r="G677" s="4"/>
      <c r="H677" s="4"/>
      <c r="I677" s="4"/>
      <c r="J677" s="4"/>
    </row>
    <row r="678" spans="2:14" s="1" customFormat="1" ht="57" customHeight="1" x14ac:dyDescent="0.25">
      <c r="C678" s="4"/>
      <c r="D678" s="4"/>
      <c r="E678" s="4"/>
      <c r="F678" s="4"/>
      <c r="G678" s="4"/>
      <c r="H678" s="4"/>
      <c r="I678" s="4"/>
      <c r="J678" s="4"/>
    </row>
    <row r="679" spans="2:14" s="1" customFormat="1" ht="57" customHeight="1" x14ac:dyDescent="0.25">
      <c r="C679" s="4"/>
      <c r="D679" s="4"/>
      <c r="E679" s="4"/>
      <c r="F679" s="4"/>
      <c r="G679" s="4"/>
      <c r="H679" s="4"/>
      <c r="I679" s="4"/>
      <c r="J679" s="4"/>
    </row>
    <row r="680" spans="2:14" s="1" customFormat="1" ht="57" customHeight="1" x14ac:dyDescent="0.25">
      <c r="C680" s="4"/>
      <c r="D680" s="4"/>
      <c r="E680" s="4"/>
      <c r="F680" s="4"/>
      <c r="G680" s="4"/>
      <c r="H680" s="4"/>
      <c r="I680" s="4"/>
      <c r="J680" s="4"/>
    </row>
    <row r="681" spans="2:14" s="40" customFormat="1" ht="57" customHeight="1" x14ac:dyDescent="0.2">
      <c r="C681" s="41"/>
      <c r="D681" s="41"/>
      <c r="E681" s="41"/>
      <c r="F681" s="41"/>
      <c r="G681" s="41"/>
      <c r="H681" s="41"/>
      <c r="I681" s="41"/>
      <c r="J681" s="41"/>
    </row>
    <row r="682" spans="2:14" s="40" customFormat="1" ht="57" customHeight="1" x14ac:dyDescent="0.2">
      <c r="C682" s="41"/>
      <c r="D682" s="41"/>
      <c r="E682" s="41"/>
      <c r="F682" s="41"/>
      <c r="G682" s="41"/>
      <c r="H682" s="41"/>
      <c r="I682" s="41"/>
      <c r="J682" s="41"/>
    </row>
    <row r="683" spans="2:14" s="40" customFormat="1" ht="57" customHeight="1" x14ac:dyDescent="0.2">
      <c r="C683" s="41"/>
      <c r="D683" s="41"/>
      <c r="E683" s="41"/>
      <c r="F683" s="41"/>
      <c r="G683" s="41"/>
      <c r="H683" s="41"/>
      <c r="I683" s="41"/>
      <c r="J683" s="41"/>
    </row>
    <row r="684" spans="2:14" s="40" customFormat="1" ht="57" customHeight="1" x14ac:dyDescent="0.2">
      <c r="C684" s="41"/>
      <c r="D684" s="41"/>
      <c r="E684" s="41"/>
      <c r="F684" s="41"/>
      <c r="G684" s="41"/>
      <c r="H684" s="41"/>
      <c r="I684" s="41"/>
      <c r="J684" s="41"/>
    </row>
    <row r="685" spans="2:14" s="40" customFormat="1" ht="57" customHeight="1" x14ac:dyDescent="0.2">
      <c r="C685" s="41"/>
      <c r="D685" s="41"/>
      <c r="E685" s="41"/>
      <c r="F685" s="41"/>
      <c r="G685" s="41"/>
      <c r="H685" s="41"/>
      <c r="I685" s="41"/>
      <c r="J685" s="41"/>
    </row>
    <row r="686" spans="2:14" s="40" customFormat="1" ht="57" customHeight="1" x14ac:dyDescent="0.2">
      <c r="C686" s="41"/>
      <c r="D686" s="41"/>
      <c r="E686" s="41"/>
      <c r="F686" s="41"/>
      <c r="G686" s="41"/>
      <c r="H686" s="41"/>
      <c r="I686" s="41"/>
      <c r="J686" s="41"/>
    </row>
    <row r="687" spans="2:14" s="40" customFormat="1" ht="57" customHeight="1" x14ac:dyDescent="0.2">
      <c r="C687" s="41"/>
      <c r="D687" s="41"/>
      <c r="E687" s="41"/>
      <c r="F687" s="41"/>
      <c r="G687" s="41"/>
      <c r="H687" s="41"/>
      <c r="I687" s="41"/>
      <c r="J687" s="41"/>
    </row>
    <row r="688" spans="2:14" s="40" customFormat="1" ht="57" customHeight="1" x14ac:dyDescent="0.2">
      <c r="C688" s="41"/>
      <c r="D688" s="41"/>
      <c r="E688" s="41"/>
      <c r="F688" s="41"/>
      <c r="G688" s="41"/>
      <c r="H688" s="41"/>
      <c r="I688" s="41"/>
      <c r="J688" s="41"/>
    </row>
    <row r="689" spans="3:10" s="40" customFormat="1" ht="57" customHeight="1" x14ac:dyDescent="0.2">
      <c r="C689" s="41"/>
      <c r="D689" s="41"/>
      <c r="E689" s="41"/>
      <c r="F689" s="41"/>
      <c r="G689" s="41"/>
      <c r="H689" s="41"/>
      <c r="I689" s="41"/>
      <c r="J689" s="41"/>
    </row>
    <row r="690" spans="3:10" s="40" customFormat="1" ht="57" customHeight="1" x14ac:dyDescent="0.2">
      <c r="C690" s="41"/>
      <c r="D690" s="41"/>
      <c r="E690" s="41"/>
      <c r="F690" s="41"/>
      <c r="G690" s="41"/>
      <c r="H690" s="41"/>
      <c r="I690" s="41"/>
      <c r="J690" s="41"/>
    </row>
    <row r="691" spans="3:10" s="40" customFormat="1" ht="57" customHeight="1" x14ac:dyDescent="0.2">
      <c r="C691" s="41"/>
      <c r="D691" s="41"/>
      <c r="E691" s="41"/>
      <c r="F691" s="41"/>
      <c r="G691" s="41"/>
      <c r="H691" s="41"/>
      <c r="I691" s="41"/>
      <c r="J691" s="41"/>
    </row>
    <row r="692" spans="3:10" s="40" customFormat="1" ht="57" customHeight="1" x14ac:dyDescent="0.2">
      <c r="C692" s="41"/>
      <c r="D692" s="41"/>
      <c r="E692" s="41"/>
      <c r="F692" s="41"/>
      <c r="G692" s="41"/>
      <c r="H692" s="41"/>
      <c r="I692" s="41"/>
      <c r="J692" s="41"/>
    </row>
    <row r="693" spans="3:10" s="40" customFormat="1" ht="57" customHeight="1" x14ac:dyDescent="0.2">
      <c r="C693" s="41"/>
      <c r="D693" s="41"/>
      <c r="E693" s="41"/>
      <c r="F693" s="41"/>
      <c r="G693" s="41"/>
      <c r="H693" s="41"/>
      <c r="I693" s="41"/>
      <c r="J693" s="41"/>
    </row>
    <row r="694" spans="3:10" s="40" customFormat="1" ht="57" customHeight="1" x14ac:dyDescent="0.2">
      <c r="C694" s="41"/>
      <c r="D694" s="41"/>
      <c r="E694" s="41"/>
      <c r="F694" s="41"/>
      <c r="G694" s="41"/>
      <c r="H694" s="41"/>
      <c r="I694" s="41"/>
      <c r="J694" s="41"/>
    </row>
    <row r="695" spans="3:10" s="40" customFormat="1" ht="57" customHeight="1" x14ac:dyDescent="0.2">
      <c r="C695" s="41"/>
      <c r="D695" s="41"/>
      <c r="E695" s="41"/>
      <c r="F695" s="41"/>
      <c r="G695" s="41"/>
      <c r="H695" s="41"/>
      <c r="I695" s="41"/>
      <c r="J695" s="41"/>
    </row>
    <row r="696" spans="3:10" s="40" customFormat="1" ht="57" customHeight="1" x14ac:dyDescent="0.2">
      <c r="C696" s="41"/>
      <c r="D696" s="41"/>
      <c r="E696" s="41"/>
      <c r="F696" s="41"/>
      <c r="G696" s="41"/>
      <c r="H696" s="41"/>
      <c r="I696" s="41"/>
      <c r="J696" s="41"/>
    </row>
    <row r="697" spans="3:10" s="40" customFormat="1" ht="57" customHeight="1" x14ac:dyDescent="0.2">
      <c r="C697" s="41"/>
      <c r="D697" s="41"/>
      <c r="E697" s="41"/>
      <c r="F697" s="41"/>
      <c r="G697" s="41"/>
      <c r="H697" s="41"/>
      <c r="I697" s="41"/>
      <c r="J697" s="41"/>
    </row>
    <row r="698" spans="3:10" s="40" customFormat="1" ht="57" customHeight="1" x14ac:dyDescent="0.2">
      <c r="C698" s="41"/>
      <c r="D698" s="41"/>
      <c r="E698" s="41"/>
      <c r="F698" s="41"/>
      <c r="G698" s="41"/>
      <c r="H698" s="41"/>
      <c r="I698" s="41"/>
      <c r="J698" s="41"/>
    </row>
    <row r="699" spans="3:10" s="40" customFormat="1" ht="57" customHeight="1" x14ac:dyDescent="0.2">
      <c r="C699" s="41"/>
      <c r="D699" s="41"/>
      <c r="E699" s="41"/>
      <c r="F699" s="41"/>
      <c r="G699" s="41"/>
      <c r="H699" s="41"/>
      <c r="I699" s="41"/>
      <c r="J699" s="41"/>
    </row>
    <row r="700" spans="3:10" s="40" customFormat="1" ht="57" customHeight="1" x14ac:dyDescent="0.2">
      <c r="C700" s="41"/>
      <c r="D700" s="41"/>
      <c r="E700" s="41"/>
      <c r="F700" s="41"/>
      <c r="G700" s="41"/>
      <c r="H700" s="41"/>
      <c r="I700" s="41"/>
      <c r="J700" s="41"/>
    </row>
    <row r="701" spans="3:10" s="40" customFormat="1" ht="57" customHeight="1" x14ac:dyDescent="0.2">
      <c r="C701" s="41"/>
      <c r="D701" s="41"/>
      <c r="E701" s="41"/>
      <c r="F701" s="41"/>
      <c r="G701" s="41"/>
      <c r="H701" s="41"/>
      <c r="I701" s="41"/>
      <c r="J701" s="41"/>
    </row>
    <row r="702" spans="3:10" s="40" customFormat="1" ht="57" customHeight="1" x14ac:dyDescent="0.2">
      <c r="C702" s="41"/>
      <c r="D702" s="41"/>
      <c r="E702" s="41"/>
      <c r="F702" s="41"/>
      <c r="G702" s="41"/>
      <c r="H702" s="41"/>
      <c r="I702" s="41"/>
      <c r="J702" s="41"/>
    </row>
    <row r="703" spans="3:10" s="40" customFormat="1" ht="57" customHeight="1" x14ac:dyDescent="0.2">
      <c r="C703" s="41"/>
      <c r="D703" s="41"/>
      <c r="E703" s="41"/>
      <c r="F703" s="41"/>
      <c r="G703" s="41"/>
      <c r="H703" s="41"/>
      <c r="I703" s="41"/>
      <c r="J703" s="41"/>
    </row>
    <row r="704" spans="3:10" s="40" customFormat="1" ht="57" customHeight="1" x14ac:dyDescent="0.2">
      <c r="C704" s="41"/>
      <c r="D704" s="41"/>
      <c r="E704" s="41"/>
      <c r="F704" s="41"/>
      <c r="G704" s="41"/>
      <c r="H704" s="41"/>
      <c r="I704" s="41"/>
      <c r="J704" s="41"/>
    </row>
    <row r="705" spans="3:10" s="40" customFormat="1" ht="57" customHeight="1" x14ac:dyDescent="0.2">
      <c r="C705" s="41"/>
      <c r="D705" s="41"/>
      <c r="E705" s="41"/>
      <c r="F705" s="41"/>
      <c r="G705" s="41"/>
      <c r="H705" s="41"/>
      <c r="I705" s="41"/>
      <c r="J705" s="41"/>
    </row>
    <row r="706" spans="3:10" s="40" customFormat="1" ht="57" customHeight="1" x14ac:dyDescent="0.2">
      <c r="C706" s="41"/>
      <c r="D706" s="41"/>
      <c r="E706" s="41"/>
      <c r="F706" s="41"/>
      <c r="G706" s="41"/>
      <c r="H706" s="41"/>
      <c r="I706" s="41"/>
      <c r="J706" s="41"/>
    </row>
    <row r="707" spans="3:10" s="40" customFormat="1" ht="57" customHeight="1" x14ac:dyDescent="0.2">
      <c r="C707" s="41"/>
      <c r="D707" s="41"/>
      <c r="E707" s="41"/>
      <c r="F707" s="41"/>
      <c r="G707" s="41"/>
      <c r="H707" s="41"/>
      <c r="I707" s="41"/>
      <c r="J707" s="41"/>
    </row>
    <row r="708" spans="3:10" s="40" customFormat="1" ht="57" customHeight="1" x14ac:dyDescent="0.2">
      <c r="C708" s="41"/>
      <c r="D708" s="41"/>
      <c r="E708" s="41"/>
      <c r="F708" s="41"/>
      <c r="G708" s="41"/>
      <c r="H708" s="41"/>
      <c r="I708" s="41"/>
      <c r="J708" s="41"/>
    </row>
    <row r="709" spans="3:10" s="40" customFormat="1" ht="57" customHeight="1" x14ac:dyDescent="0.2">
      <c r="C709" s="41"/>
      <c r="D709" s="41"/>
      <c r="E709" s="41"/>
      <c r="F709" s="41"/>
      <c r="G709" s="41"/>
      <c r="H709" s="41"/>
      <c r="I709" s="41"/>
      <c r="J709" s="41"/>
    </row>
    <row r="710" spans="3:10" s="40" customFormat="1" ht="57" customHeight="1" x14ac:dyDescent="0.2">
      <c r="C710" s="41"/>
      <c r="D710" s="41"/>
      <c r="E710" s="41"/>
      <c r="F710" s="41"/>
      <c r="G710" s="41"/>
      <c r="H710" s="41"/>
      <c r="I710" s="41"/>
      <c r="J710" s="41"/>
    </row>
    <row r="711" spans="3:10" s="40" customFormat="1" ht="57" customHeight="1" x14ac:dyDescent="0.2">
      <c r="C711" s="41"/>
      <c r="D711" s="41"/>
      <c r="E711" s="41"/>
      <c r="F711" s="41"/>
      <c r="G711" s="41"/>
      <c r="H711" s="41"/>
      <c r="I711" s="41"/>
      <c r="J711" s="41"/>
    </row>
    <row r="712" spans="3:10" s="40" customFormat="1" ht="57" customHeight="1" x14ac:dyDescent="0.2">
      <c r="C712" s="41"/>
      <c r="D712" s="41"/>
      <c r="E712" s="41"/>
      <c r="F712" s="41"/>
      <c r="G712" s="41"/>
      <c r="H712" s="41"/>
      <c r="I712" s="41"/>
      <c r="J712" s="41"/>
    </row>
    <row r="713" spans="3:10" s="40" customFormat="1" ht="57" customHeight="1" x14ac:dyDescent="0.2">
      <c r="C713" s="41"/>
      <c r="D713" s="41"/>
      <c r="E713" s="41"/>
      <c r="F713" s="41"/>
      <c r="G713" s="41"/>
      <c r="H713" s="41"/>
      <c r="I713" s="41"/>
      <c r="J713" s="41"/>
    </row>
    <row r="714" spans="3:10" s="40" customFormat="1" ht="57" customHeight="1" x14ac:dyDescent="0.2">
      <c r="C714" s="41"/>
      <c r="D714" s="41"/>
      <c r="E714" s="41"/>
      <c r="F714" s="41"/>
      <c r="G714" s="41"/>
      <c r="H714" s="41"/>
      <c r="I714" s="41"/>
      <c r="J714" s="41"/>
    </row>
    <row r="715" spans="3:10" s="40" customFormat="1" ht="57" customHeight="1" x14ac:dyDescent="0.2">
      <c r="C715" s="41"/>
      <c r="D715" s="41"/>
      <c r="E715" s="41"/>
      <c r="F715" s="41"/>
      <c r="G715" s="41"/>
      <c r="H715" s="41"/>
      <c r="I715" s="41"/>
      <c r="J715" s="41"/>
    </row>
    <row r="716" spans="3:10" s="40" customFormat="1" ht="57" customHeight="1" x14ac:dyDescent="0.2">
      <c r="C716" s="41"/>
      <c r="D716" s="41"/>
      <c r="E716" s="41"/>
      <c r="F716" s="41"/>
      <c r="G716" s="41"/>
      <c r="H716" s="41"/>
      <c r="I716" s="41"/>
      <c r="J716" s="41"/>
    </row>
    <row r="717" spans="3:10" s="40" customFormat="1" ht="57" customHeight="1" x14ac:dyDescent="0.2">
      <c r="C717" s="41"/>
      <c r="D717" s="41"/>
      <c r="E717" s="41"/>
      <c r="F717" s="41"/>
      <c r="G717" s="41"/>
      <c r="H717" s="41"/>
      <c r="I717" s="41"/>
      <c r="J717" s="41"/>
    </row>
    <row r="718" spans="3:10" s="40" customFormat="1" ht="57" customHeight="1" x14ac:dyDescent="0.2">
      <c r="C718" s="41"/>
      <c r="D718" s="41"/>
      <c r="E718" s="41"/>
      <c r="F718" s="41"/>
      <c r="G718" s="41"/>
      <c r="H718" s="41"/>
      <c r="I718" s="41"/>
      <c r="J718" s="41"/>
    </row>
    <row r="719" spans="3:10" s="40" customFormat="1" ht="57" customHeight="1" x14ac:dyDescent="0.2">
      <c r="C719" s="41"/>
      <c r="D719" s="41"/>
      <c r="E719" s="41"/>
      <c r="F719" s="41"/>
      <c r="G719" s="41"/>
      <c r="H719" s="41"/>
      <c r="I719" s="41"/>
      <c r="J719" s="41"/>
    </row>
    <row r="720" spans="3:10" s="40" customFormat="1" ht="57" customHeight="1" x14ac:dyDescent="0.2">
      <c r="C720" s="41"/>
      <c r="D720" s="41"/>
      <c r="E720" s="41"/>
      <c r="F720" s="41"/>
      <c r="G720" s="41"/>
      <c r="H720" s="41"/>
      <c r="I720" s="41"/>
      <c r="J720" s="41"/>
    </row>
    <row r="721" spans="3:10" s="40" customFormat="1" ht="57" customHeight="1" x14ac:dyDescent="0.2">
      <c r="C721" s="41"/>
      <c r="D721" s="41"/>
      <c r="E721" s="41"/>
      <c r="F721" s="41"/>
      <c r="G721" s="41"/>
      <c r="H721" s="41"/>
      <c r="I721" s="41"/>
      <c r="J721" s="41"/>
    </row>
    <row r="722" spans="3:10" s="40" customFormat="1" ht="57" customHeight="1" x14ac:dyDescent="0.2">
      <c r="C722" s="41"/>
      <c r="D722" s="41"/>
      <c r="E722" s="41"/>
      <c r="F722" s="41"/>
      <c r="G722" s="41"/>
      <c r="H722" s="41"/>
      <c r="I722" s="41"/>
      <c r="J722" s="41"/>
    </row>
    <row r="723" spans="3:10" s="40" customFormat="1" ht="57" customHeight="1" x14ac:dyDescent="0.2">
      <c r="C723" s="41"/>
      <c r="D723" s="41"/>
      <c r="E723" s="41"/>
      <c r="F723" s="41"/>
      <c r="G723" s="41"/>
      <c r="H723" s="41"/>
      <c r="I723" s="41"/>
      <c r="J723" s="41"/>
    </row>
    <row r="724" spans="3:10" s="40" customFormat="1" ht="57" customHeight="1" x14ac:dyDescent="0.2">
      <c r="C724" s="41"/>
      <c r="D724" s="41"/>
      <c r="E724" s="41"/>
      <c r="F724" s="41"/>
      <c r="G724" s="41"/>
      <c r="H724" s="41"/>
      <c r="I724" s="41"/>
      <c r="J724" s="41"/>
    </row>
    <row r="725" spans="3:10" s="40" customFormat="1" ht="57" customHeight="1" x14ac:dyDescent="0.2">
      <c r="C725" s="41"/>
      <c r="D725" s="41"/>
      <c r="E725" s="41"/>
      <c r="F725" s="41"/>
      <c r="G725" s="41"/>
      <c r="H725" s="41"/>
      <c r="I725" s="41"/>
      <c r="J725" s="41"/>
    </row>
    <row r="726" spans="3:10" s="40" customFormat="1" ht="57" customHeight="1" x14ac:dyDescent="0.2">
      <c r="C726" s="41"/>
      <c r="D726" s="41"/>
      <c r="E726" s="41"/>
      <c r="F726" s="41"/>
      <c r="G726" s="41"/>
      <c r="H726" s="41"/>
      <c r="I726" s="41"/>
      <c r="J726" s="41"/>
    </row>
    <row r="727" spans="3:10" s="40" customFormat="1" ht="57" customHeight="1" x14ac:dyDescent="0.2">
      <c r="C727" s="41"/>
      <c r="D727" s="41"/>
      <c r="E727" s="41"/>
      <c r="F727" s="41"/>
      <c r="G727" s="41"/>
      <c r="H727" s="41"/>
      <c r="I727" s="41"/>
      <c r="J727" s="41"/>
    </row>
    <row r="728" spans="3:10" s="40" customFormat="1" ht="57" customHeight="1" x14ac:dyDescent="0.2">
      <c r="C728" s="41"/>
      <c r="D728" s="41"/>
      <c r="E728" s="41"/>
      <c r="F728" s="41"/>
      <c r="G728" s="41"/>
      <c r="H728" s="41"/>
      <c r="I728" s="41"/>
      <c r="J728" s="41"/>
    </row>
    <row r="729" spans="3:10" s="40" customFormat="1" ht="57" customHeight="1" x14ac:dyDescent="0.2">
      <c r="C729" s="41"/>
      <c r="D729" s="41"/>
      <c r="E729" s="41"/>
      <c r="F729" s="41"/>
      <c r="G729" s="41"/>
      <c r="H729" s="41"/>
      <c r="I729" s="41"/>
      <c r="J729" s="41"/>
    </row>
    <row r="730" spans="3:10" s="40" customFormat="1" ht="57" customHeight="1" x14ac:dyDescent="0.2">
      <c r="C730" s="41"/>
      <c r="D730" s="41"/>
      <c r="E730" s="41"/>
      <c r="F730" s="41"/>
      <c r="G730" s="41"/>
      <c r="H730" s="41"/>
      <c r="I730" s="41"/>
      <c r="J730" s="41"/>
    </row>
    <row r="731" spans="3:10" s="40" customFormat="1" ht="57" customHeight="1" x14ac:dyDescent="0.2">
      <c r="C731" s="41"/>
      <c r="D731" s="41"/>
      <c r="E731" s="41"/>
      <c r="F731" s="41"/>
      <c r="G731" s="41"/>
      <c r="H731" s="41"/>
      <c r="I731" s="41"/>
      <c r="J731" s="41"/>
    </row>
    <row r="732" spans="3:10" s="40" customFormat="1" ht="57" customHeight="1" x14ac:dyDescent="0.2">
      <c r="C732" s="41"/>
      <c r="D732" s="41"/>
      <c r="E732" s="41"/>
      <c r="F732" s="41"/>
      <c r="G732" s="41"/>
      <c r="H732" s="41"/>
      <c r="I732" s="41"/>
      <c r="J732" s="41"/>
    </row>
    <row r="733" spans="3:10" s="40" customFormat="1" ht="57" customHeight="1" x14ac:dyDescent="0.2">
      <c r="C733" s="41"/>
      <c r="D733" s="41"/>
      <c r="E733" s="41"/>
      <c r="F733" s="41"/>
      <c r="G733" s="41"/>
      <c r="H733" s="41"/>
      <c r="I733" s="41"/>
      <c r="J733" s="41"/>
    </row>
    <row r="734" spans="3:10" s="40" customFormat="1" ht="57" customHeight="1" x14ac:dyDescent="0.2">
      <c r="C734" s="41"/>
      <c r="D734" s="41"/>
      <c r="E734" s="41"/>
      <c r="F734" s="41"/>
      <c r="G734" s="41"/>
      <c r="H734" s="41"/>
      <c r="I734" s="41"/>
      <c r="J734" s="41"/>
    </row>
    <row r="735" spans="3:10" s="40" customFormat="1" ht="57" customHeight="1" x14ac:dyDescent="0.2">
      <c r="C735" s="41"/>
      <c r="D735" s="41"/>
      <c r="E735" s="41"/>
      <c r="F735" s="41"/>
      <c r="G735" s="41"/>
      <c r="H735" s="41"/>
      <c r="I735" s="41"/>
      <c r="J735" s="41"/>
    </row>
    <row r="736" spans="3:10" s="40" customFormat="1" ht="57" customHeight="1" x14ac:dyDescent="0.2">
      <c r="C736" s="41"/>
      <c r="D736" s="41"/>
      <c r="E736" s="41"/>
      <c r="F736" s="41"/>
      <c r="G736" s="41"/>
      <c r="H736" s="41"/>
      <c r="I736" s="41"/>
      <c r="J736" s="41"/>
    </row>
    <row r="737" spans="3:10" s="40" customFormat="1" ht="57" customHeight="1" x14ac:dyDescent="0.2">
      <c r="C737" s="41"/>
      <c r="D737" s="41"/>
      <c r="E737" s="41"/>
      <c r="F737" s="41"/>
      <c r="G737" s="41"/>
      <c r="H737" s="41"/>
      <c r="I737" s="41"/>
      <c r="J737" s="41"/>
    </row>
    <row r="738" spans="3:10" s="40" customFormat="1" ht="57" customHeight="1" x14ac:dyDescent="0.2">
      <c r="C738" s="41"/>
      <c r="D738" s="41"/>
      <c r="E738" s="41"/>
      <c r="F738" s="41"/>
      <c r="G738" s="41"/>
      <c r="H738" s="41"/>
      <c r="I738" s="41"/>
      <c r="J738" s="41"/>
    </row>
    <row r="739" spans="3:10" s="40" customFormat="1" ht="57" customHeight="1" x14ac:dyDescent="0.2">
      <c r="C739" s="41"/>
      <c r="D739" s="41"/>
      <c r="E739" s="41"/>
      <c r="F739" s="41"/>
      <c r="G739" s="41"/>
      <c r="H739" s="41"/>
      <c r="I739" s="41"/>
      <c r="J739" s="41"/>
    </row>
    <row r="740" spans="3:10" s="40" customFormat="1" ht="57" customHeight="1" x14ac:dyDescent="0.2"/>
    <row r="741" spans="3:10" s="40" customFormat="1" ht="57" customHeight="1" x14ac:dyDescent="0.2"/>
    <row r="742" spans="3:10" s="40" customFormat="1" ht="57" customHeight="1" x14ac:dyDescent="0.2"/>
    <row r="743" spans="3:10" s="40" customFormat="1" ht="57" customHeight="1" x14ac:dyDescent="0.2"/>
    <row r="744" spans="3:10" ht="57" customHeight="1" x14ac:dyDescent="0.2"/>
    <row r="745" spans="3:10" ht="57" customHeight="1" x14ac:dyDescent="0.2"/>
    <row r="746" spans="3:10" ht="57" customHeight="1" x14ac:dyDescent="0.2"/>
    <row r="747" spans="3:10" ht="57" customHeight="1" x14ac:dyDescent="0.2"/>
  </sheetData>
  <sheetProtection algorithmName="SHA-512" hashValue="/ru4p+EADwos+pEj9pHxcUaLWuZvl2mkNmASfkhZTjE1WYpJqhat16pFGG+v9CZWcGJHy/JQBELiFHx3H//UtA==" saltValue="8kAt5Qnet/PmPiY050XnRA==" spinCount="100000" sheet="1" selectLockedCells="1" selectUnlockedCells="1"/>
  <mergeCells count="548">
    <mergeCell ref="B462:E462"/>
    <mergeCell ref="B428:C428"/>
    <mergeCell ref="B430:C430"/>
    <mergeCell ref="B431:C431"/>
    <mergeCell ref="B433:C433"/>
    <mergeCell ref="B434:C434"/>
    <mergeCell ref="B452:C452"/>
    <mergeCell ref="B454:D454"/>
    <mergeCell ref="B455:C455"/>
    <mergeCell ref="B456:E456"/>
    <mergeCell ref="F564:I564"/>
    <mergeCell ref="F565:I565"/>
    <mergeCell ref="J669:K669"/>
    <mergeCell ref="F425:I425"/>
    <mergeCell ref="F426:I426"/>
    <mergeCell ref="F427:I427"/>
    <mergeCell ref="F428:I428"/>
    <mergeCell ref="F562:I562"/>
    <mergeCell ref="F563:I563"/>
    <mergeCell ref="F418:I418"/>
    <mergeCell ref="F419:I419"/>
    <mergeCell ref="F421:I421"/>
    <mergeCell ref="F422:I422"/>
    <mergeCell ref="F423:I423"/>
    <mergeCell ref="F424:I424"/>
    <mergeCell ref="F391:I391"/>
    <mergeCell ref="F392:I392"/>
    <mergeCell ref="F393:I393"/>
    <mergeCell ref="F394:I394"/>
    <mergeCell ref="F416:I416"/>
    <mergeCell ref="F417:I417"/>
    <mergeCell ref="F385:I385"/>
    <mergeCell ref="F386:I386"/>
    <mergeCell ref="F387:I387"/>
    <mergeCell ref="F388:I388"/>
    <mergeCell ref="F389:I389"/>
    <mergeCell ref="F390:I390"/>
    <mergeCell ref="F379:I379"/>
    <mergeCell ref="F380:I380"/>
    <mergeCell ref="F381:I381"/>
    <mergeCell ref="F382:I382"/>
    <mergeCell ref="F383:I383"/>
    <mergeCell ref="F384:I384"/>
    <mergeCell ref="F373:I373"/>
    <mergeCell ref="F374:I374"/>
    <mergeCell ref="F375:I375"/>
    <mergeCell ref="F376:I376"/>
    <mergeCell ref="F377:I377"/>
    <mergeCell ref="F378:I378"/>
    <mergeCell ref="F367:I367"/>
    <mergeCell ref="F368:I368"/>
    <mergeCell ref="F369:I369"/>
    <mergeCell ref="F370:I370"/>
    <mergeCell ref="F371:I371"/>
    <mergeCell ref="F372:I372"/>
    <mergeCell ref="F361:I361"/>
    <mergeCell ref="F362:I362"/>
    <mergeCell ref="F363:I363"/>
    <mergeCell ref="F364:I364"/>
    <mergeCell ref="F365:I365"/>
    <mergeCell ref="F366:I366"/>
    <mergeCell ref="F355:I355"/>
    <mergeCell ref="F356:I356"/>
    <mergeCell ref="F357:I357"/>
    <mergeCell ref="F358:I358"/>
    <mergeCell ref="F359:I359"/>
    <mergeCell ref="F360:I360"/>
    <mergeCell ref="F349:I349"/>
    <mergeCell ref="F350:I350"/>
    <mergeCell ref="F351:I351"/>
    <mergeCell ref="F352:I352"/>
    <mergeCell ref="F353:I353"/>
    <mergeCell ref="F354:I354"/>
    <mergeCell ref="F343:I343"/>
    <mergeCell ref="F344:I344"/>
    <mergeCell ref="F345:I345"/>
    <mergeCell ref="F346:I346"/>
    <mergeCell ref="F347:I347"/>
    <mergeCell ref="F348:I348"/>
    <mergeCell ref="F337:I337"/>
    <mergeCell ref="F338:I338"/>
    <mergeCell ref="F339:I339"/>
    <mergeCell ref="F340:I340"/>
    <mergeCell ref="F341:I341"/>
    <mergeCell ref="F342:I342"/>
    <mergeCell ref="F331:I331"/>
    <mergeCell ref="F332:I332"/>
    <mergeCell ref="F333:I333"/>
    <mergeCell ref="F334:I334"/>
    <mergeCell ref="F335:I335"/>
    <mergeCell ref="F336:I336"/>
    <mergeCell ref="F325:I325"/>
    <mergeCell ref="F326:I326"/>
    <mergeCell ref="F327:I327"/>
    <mergeCell ref="F328:I328"/>
    <mergeCell ref="F329:I329"/>
    <mergeCell ref="F330:I330"/>
    <mergeCell ref="F319:I319"/>
    <mergeCell ref="F320:I320"/>
    <mergeCell ref="F321:I321"/>
    <mergeCell ref="F322:I322"/>
    <mergeCell ref="F323:I323"/>
    <mergeCell ref="F324:I324"/>
    <mergeCell ref="F313:I313"/>
    <mergeCell ref="F314:I314"/>
    <mergeCell ref="F315:I315"/>
    <mergeCell ref="F316:I316"/>
    <mergeCell ref="F317:I317"/>
    <mergeCell ref="F318:I318"/>
    <mergeCell ref="F307:I307"/>
    <mergeCell ref="F308:I308"/>
    <mergeCell ref="F309:I309"/>
    <mergeCell ref="F310:I310"/>
    <mergeCell ref="F311:I311"/>
    <mergeCell ref="F312:I312"/>
    <mergeCell ref="F301:I301"/>
    <mergeCell ref="F302:I302"/>
    <mergeCell ref="F303:I303"/>
    <mergeCell ref="F304:I304"/>
    <mergeCell ref="F305:I305"/>
    <mergeCell ref="F306:I306"/>
    <mergeCell ref="F295:I295"/>
    <mergeCell ref="F296:I296"/>
    <mergeCell ref="F297:I297"/>
    <mergeCell ref="F298:I298"/>
    <mergeCell ref="F299:I299"/>
    <mergeCell ref="F300:I300"/>
    <mergeCell ref="F289:I289"/>
    <mergeCell ref="F290:I290"/>
    <mergeCell ref="F291:I291"/>
    <mergeCell ref="F292:I292"/>
    <mergeCell ref="F293:I293"/>
    <mergeCell ref="F294:I294"/>
    <mergeCell ref="F283:I283"/>
    <mergeCell ref="F284:I284"/>
    <mergeCell ref="F285:I285"/>
    <mergeCell ref="F286:I286"/>
    <mergeCell ref="F287:I287"/>
    <mergeCell ref="F288:I288"/>
    <mergeCell ref="F277:I277"/>
    <mergeCell ref="F278:I278"/>
    <mergeCell ref="F279:I279"/>
    <mergeCell ref="F280:I280"/>
    <mergeCell ref="F281:I281"/>
    <mergeCell ref="F282:I282"/>
    <mergeCell ref="F271:I271"/>
    <mergeCell ref="F272:I272"/>
    <mergeCell ref="F273:I273"/>
    <mergeCell ref="F274:I274"/>
    <mergeCell ref="F275:I275"/>
    <mergeCell ref="F276:I276"/>
    <mergeCell ref="F265:I265"/>
    <mergeCell ref="F266:I266"/>
    <mergeCell ref="F267:I267"/>
    <mergeCell ref="F268:I268"/>
    <mergeCell ref="F269:I269"/>
    <mergeCell ref="F270:I270"/>
    <mergeCell ref="F259:I259"/>
    <mergeCell ref="F260:I260"/>
    <mergeCell ref="F261:I261"/>
    <mergeCell ref="F262:I262"/>
    <mergeCell ref="F263:I263"/>
    <mergeCell ref="F264:I264"/>
    <mergeCell ref="F253:I253"/>
    <mergeCell ref="F254:I254"/>
    <mergeCell ref="F255:I255"/>
    <mergeCell ref="F256:I256"/>
    <mergeCell ref="F257:I257"/>
    <mergeCell ref="F258:I258"/>
    <mergeCell ref="F247:I247"/>
    <mergeCell ref="F248:I248"/>
    <mergeCell ref="F249:I249"/>
    <mergeCell ref="F250:I250"/>
    <mergeCell ref="F251:I251"/>
    <mergeCell ref="F252:I252"/>
    <mergeCell ref="F241:I241"/>
    <mergeCell ref="F242:I242"/>
    <mergeCell ref="F243:I243"/>
    <mergeCell ref="F244:I244"/>
    <mergeCell ref="F245:I245"/>
    <mergeCell ref="F246:I246"/>
    <mergeCell ref="F235:I235"/>
    <mergeCell ref="F236:I236"/>
    <mergeCell ref="F237:I237"/>
    <mergeCell ref="F238:I238"/>
    <mergeCell ref="F239:I239"/>
    <mergeCell ref="F240:I240"/>
    <mergeCell ref="F229:I229"/>
    <mergeCell ref="F230:I230"/>
    <mergeCell ref="F231:I231"/>
    <mergeCell ref="F232:I232"/>
    <mergeCell ref="F233:I233"/>
    <mergeCell ref="F234:I234"/>
    <mergeCell ref="F223:I223"/>
    <mergeCell ref="F224:I224"/>
    <mergeCell ref="F225:I225"/>
    <mergeCell ref="F226:I226"/>
    <mergeCell ref="F227:I227"/>
    <mergeCell ref="F228:I228"/>
    <mergeCell ref="F217:I217"/>
    <mergeCell ref="F218:I218"/>
    <mergeCell ref="F219:I219"/>
    <mergeCell ref="F220:I220"/>
    <mergeCell ref="F221:I221"/>
    <mergeCell ref="F222:I222"/>
    <mergeCell ref="F211:I211"/>
    <mergeCell ref="F212:I212"/>
    <mergeCell ref="F213:I213"/>
    <mergeCell ref="F214:I214"/>
    <mergeCell ref="F215:I215"/>
    <mergeCell ref="F216:I216"/>
    <mergeCell ref="F205:I205"/>
    <mergeCell ref="F206:I206"/>
    <mergeCell ref="F207:I207"/>
    <mergeCell ref="F208:I208"/>
    <mergeCell ref="F209:I209"/>
    <mergeCell ref="F210:I210"/>
    <mergeCell ref="F199:I199"/>
    <mergeCell ref="F200:I200"/>
    <mergeCell ref="F201:I201"/>
    <mergeCell ref="F202:I202"/>
    <mergeCell ref="F203:I203"/>
    <mergeCell ref="F204:I204"/>
    <mergeCell ref="F193:I193"/>
    <mergeCell ref="F194:I194"/>
    <mergeCell ref="F195:I195"/>
    <mergeCell ref="F196:I196"/>
    <mergeCell ref="F197:I197"/>
    <mergeCell ref="F198:I198"/>
    <mergeCell ref="F187:I187"/>
    <mergeCell ref="F188:I188"/>
    <mergeCell ref="F189:I189"/>
    <mergeCell ref="F190:I190"/>
    <mergeCell ref="F191:I191"/>
    <mergeCell ref="F192:I192"/>
    <mergeCell ref="F181:I181"/>
    <mergeCell ref="F182:I182"/>
    <mergeCell ref="F183:I183"/>
    <mergeCell ref="F184:I184"/>
    <mergeCell ref="F185:I185"/>
    <mergeCell ref="F186:I186"/>
    <mergeCell ref="F175:I175"/>
    <mergeCell ref="F176:I176"/>
    <mergeCell ref="F177:I177"/>
    <mergeCell ref="F178:I178"/>
    <mergeCell ref="F179:I179"/>
    <mergeCell ref="F180:I180"/>
    <mergeCell ref="F169:I169"/>
    <mergeCell ref="F170:I170"/>
    <mergeCell ref="F171:I171"/>
    <mergeCell ref="F172:I172"/>
    <mergeCell ref="F173:I173"/>
    <mergeCell ref="F174:I174"/>
    <mergeCell ref="F163:I163"/>
    <mergeCell ref="F164:I164"/>
    <mergeCell ref="F165:I165"/>
    <mergeCell ref="F166:I166"/>
    <mergeCell ref="F167:I167"/>
    <mergeCell ref="F168:I168"/>
    <mergeCell ref="F157:I157"/>
    <mergeCell ref="F158:I158"/>
    <mergeCell ref="F159:I159"/>
    <mergeCell ref="F160:I160"/>
    <mergeCell ref="F161:I161"/>
    <mergeCell ref="F162:I162"/>
    <mergeCell ref="F151:I151"/>
    <mergeCell ref="F152:I152"/>
    <mergeCell ref="F153:I153"/>
    <mergeCell ref="F154:I154"/>
    <mergeCell ref="F155:I155"/>
    <mergeCell ref="F156:I156"/>
    <mergeCell ref="F137:I137"/>
    <mergeCell ref="F138:I138"/>
    <mergeCell ref="F132:I132"/>
    <mergeCell ref="F145:I145"/>
    <mergeCell ref="F146:I146"/>
    <mergeCell ref="F147:I147"/>
    <mergeCell ref="F148:I148"/>
    <mergeCell ref="F149:I149"/>
    <mergeCell ref="F150:I150"/>
    <mergeCell ref="F139:I139"/>
    <mergeCell ref="F140:I140"/>
    <mergeCell ref="F141:I141"/>
    <mergeCell ref="F142:I142"/>
    <mergeCell ref="F143:I143"/>
    <mergeCell ref="F144:I144"/>
    <mergeCell ref="F112:I112"/>
    <mergeCell ref="F103:I103"/>
    <mergeCell ref="F104:I104"/>
    <mergeCell ref="F105:I105"/>
    <mergeCell ref="F106:I106"/>
    <mergeCell ref="F133:I133"/>
    <mergeCell ref="F134:I134"/>
    <mergeCell ref="F135:I135"/>
    <mergeCell ref="F136:I136"/>
    <mergeCell ref="F97:I97"/>
    <mergeCell ref="F98:I98"/>
    <mergeCell ref="F99:I99"/>
    <mergeCell ref="F100:I100"/>
    <mergeCell ref="F101:I101"/>
    <mergeCell ref="F102:I102"/>
    <mergeCell ref="F91:I91"/>
    <mergeCell ref="F92:I92"/>
    <mergeCell ref="F93:I93"/>
    <mergeCell ref="F94:I94"/>
    <mergeCell ref="F95:I95"/>
    <mergeCell ref="F96:I96"/>
    <mergeCell ref="F85:I85"/>
    <mergeCell ref="F86:I86"/>
    <mergeCell ref="F87:I87"/>
    <mergeCell ref="F88:I88"/>
    <mergeCell ref="F89:I89"/>
    <mergeCell ref="F90:I90"/>
    <mergeCell ref="F79:I79"/>
    <mergeCell ref="F80:I80"/>
    <mergeCell ref="F81:I81"/>
    <mergeCell ref="F82:I82"/>
    <mergeCell ref="F83:I83"/>
    <mergeCell ref="F84:I84"/>
    <mergeCell ref="F74:I74"/>
    <mergeCell ref="F75:I75"/>
    <mergeCell ref="F76:I76"/>
    <mergeCell ref="F77:I77"/>
    <mergeCell ref="F78:I78"/>
    <mergeCell ref="F67:I67"/>
    <mergeCell ref="F68:I68"/>
    <mergeCell ref="F69:I69"/>
    <mergeCell ref="F70:I70"/>
    <mergeCell ref="F71:I71"/>
    <mergeCell ref="F72:I72"/>
    <mergeCell ref="F62:I62"/>
    <mergeCell ref="F63:I63"/>
    <mergeCell ref="F64:I64"/>
    <mergeCell ref="F65:I65"/>
    <mergeCell ref="F66:I66"/>
    <mergeCell ref="F57:I57"/>
    <mergeCell ref="F58:I58"/>
    <mergeCell ref="F59:I59"/>
    <mergeCell ref="F60:I60"/>
    <mergeCell ref="F61:I61"/>
    <mergeCell ref="F52:I52"/>
    <mergeCell ref="F53:I53"/>
    <mergeCell ref="F54:I54"/>
    <mergeCell ref="F55:I55"/>
    <mergeCell ref="F56:I56"/>
    <mergeCell ref="F47:I47"/>
    <mergeCell ref="F48:I48"/>
    <mergeCell ref="F49:I49"/>
    <mergeCell ref="F50:I50"/>
    <mergeCell ref="F51:I51"/>
    <mergeCell ref="F24:I24"/>
    <mergeCell ref="F25:I25"/>
    <mergeCell ref="F29:I29"/>
    <mergeCell ref="F43:I43"/>
    <mergeCell ref="F35:I35"/>
    <mergeCell ref="F33:I33"/>
    <mergeCell ref="F26:I26"/>
    <mergeCell ref="F34:I34"/>
    <mergeCell ref="F36:I36"/>
    <mergeCell ref="F37:I37"/>
    <mergeCell ref="B133:C133"/>
    <mergeCell ref="B134:C134"/>
    <mergeCell ref="C5:N5"/>
    <mergeCell ref="A1:N1"/>
    <mergeCell ref="A3:A4"/>
    <mergeCell ref="B3:B4"/>
    <mergeCell ref="C3:C4"/>
    <mergeCell ref="D3:D4"/>
    <mergeCell ref="E3:E4"/>
    <mergeCell ref="F3:I3"/>
    <mergeCell ref="J3:J4"/>
    <mergeCell ref="K3:M3"/>
    <mergeCell ref="N3:N4"/>
    <mergeCell ref="F18:I18"/>
    <mergeCell ref="F19:I19"/>
    <mergeCell ref="F20:I20"/>
    <mergeCell ref="F21:I21"/>
    <mergeCell ref="F22:I22"/>
    <mergeCell ref="F23:I23"/>
    <mergeCell ref="F13:I13"/>
    <mergeCell ref="F16:I16"/>
    <mergeCell ref="F17:I17"/>
    <mergeCell ref="F30:I30"/>
    <mergeCell ref="F31:I31"/>
    <mergeCell ref="B135:C135"/>
    <mergeCell ref="B136:C136"/>
    <mergeCell ref="B137:C137"/>
    <mergeCell ref="B138:C138"/>
    <mergeCell ref="B139:D139"/>
    <mergeCell ref="B142:C142"/>
    <mergeCell ref="B143:C143"/>
    <mergeCell ref="B144:C144"/>
    <mergeCell ref="B148:C148"/>
    <mergeCell ref="B149:C149"/>
    <mergeCell ref="B150:C150"/>
    <mergeCell ref="B151:C151"/>
    <mergeCell ref="B153:C153"/>
    <mergeCell ref="B154:C154"/>
    <mergeCell ref="B155:C155"/>
    <mergeCell ref="B156:C156"/>
    <mergeCell ref="B159:C159"/>
    <mergeCell ref="B160:C160"/>
    <mergeCell ref="B161:C161"/>
    <mergeCell ref="B162:C162"/>
    <mergeCell ref="B166:C166"/>
    <mergeCell ref="B167:C167"/>
    <mergeCell ref="B168:C168"/>
    <mergeCell ref="B169:C169"/>
    <mergeCell ref="B170:C170"/>
    <mergeCell ref="B171:C171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E186"/>
    <mergeCell ref="B187:E187"/>
    <mergeCell ref="B188:C188"/>
    <mergeCell ref="B189:C189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5:C205"/>
    <mergeCell ref="B206:C206"/>
    <mergeCell ref="B207:C207"/>
    <mergeCell ref="B208:C208"/>
    <mergeCell ref="B209:C209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3:C233"/>
    <mergeCell ref="B234:C234"/>
    <mergeCell ref="B235:E235"/>
    <mergeCell ref="B236:C236"/>
    <mergeCell ref="B237:C237"/>
    <mergeCell ref="B238:E238"/>
    <mergeCell ref="B239:E239"/>
    <mergeCell ref="B249:C249"/>
    <mergeCell ref="B254:E254"/>
    <mergeCell ref="B255:E255"/>
    <mergeCell ref="B270:E270"/>
    <mergeCell ref="B317:D317"/>
    <mergeCell ref="B318:E318"/>
    <mergeCell ref="B323:E323"/>
    <mergeCell ref="B324:C324"/>
    <mergeCell ref="B325:C325"/>
    <mergeCell ref="B332:C332"/>
    <mergeCell ref="B338:E338"/>
    <mergeCell ref="B339:E339"/>
    <mergeCell ref="B271:E271"/>
    <mergeCell ref="B277:E277"/>
    <mergeCell ref="B278:E278"/>
    <mergeCell ref="B290:E290"/>
    <mergeCell ref="B297:E297"/>
    <mergeCell ref="B300:E300"/>
    <mergeCell ref="B303:E303"/>
    <mergeCell ref="B304:E304"/>
    <mergeCell ref="B310:C310"/>
    <mergeCell ref="B356:E356"/>
    <mergeCell ref="B357:C357"/>
    <mergeCell ref="B390:C390"/>
    <mergeCell ref="B391:C391"/>
    <mergeCell ref="B396:E396"/>
    <mergeCell ref="B412:C412"/>
    <mergeCell ref="B423:E423"/>
    <mergeCell ref="B426:C426"/>
    <mergeCell ref="B427:C427"/>
    <mergeCell ref="B488:C488"/>
    <mergeCell ref="B491:C491"/>
    <mergeCell ref="B493:C493"/>
    <mergeCell ref="B494:C494"/>
    <mergeCell ref="B511:C511"/>
    <mergeCell ref="B512:C512"/>
    <mergeCell ref="B519:C519"/>
    <mergeCell ref="B463:C463"/>
    <mergeCell ref="B470:E470"/>
    <mergeCell ref="B471:D471"/>
    <mergeCell ref="B472:C472"/>
    <mergeCell ref="B476:E476"/>
    <mergeCell ref="B481:C481"/>
    <mergeCell ref="B482:C482"/>
    <mergeCell ref="B578:C578"/>
    <mergeCell ref="B579:C579"/>
    <mergeCell ref="B588:C588"/>
    <mergeCell ref="B589:D589"/>
    <mergeCell ref="B590:C590"/>
    <mergeCell ref="B591:C591"/>
    <mergeCell ref="B592:C592"/>
    <mergeCell ref="B594:C594"/>
    <mergeCell ref="B534:C534"/>
    <mergeCell ref="B540:C540"/>
    <mergeCell ref="B541:E541"/>
    <mergeCell ref="B555:C555"/>
    <mergeCell ref="B557:E557"/>
    <mergeCell ref="B564:C564"/>
    <mergeCell ref="B572:C572"/>
    <mergeCell ref="B574:C574"/>
    <mergeCell ref="B576:C576"/>
    <mergeCell ref="B661:C661"/>
    <mergeCell ref="B663:C663"/>
    <mergeCell ref="B666:C666"/>
    <mergeCell ref="B667:C667"/>
    <mergeCell ref="E672:G672"/>
    <mergeCell ref="L672:N672"/>
    <mergeCell ref="B600:C600"/>
    <mergeCell ref="B601:C601"/>
    <mergeCell ref="B613:C613"/>
    <mergeCell ref="B616:C616"/>
    <mergeCell ref="B622:C622"/>
    <mergeCell ref="B624:C624"/>
    <mergeCell ref="B649:C649"/>
    <mergeCell ref="B655:C655"/>
    <mergeCell ref="B660:C660"/>
    <mergeCell ref="E671:G671"/>
    <mergeCell ref="L671:N671"/>
  </mergeCells>
  <phoneticPr fontId="8" type="noConversion"/>
  <conditionalFormatting sqref="B5 B13:B25">
    <cfRule type="expression" dxfId="11" priority="23" stopIfTrue="1">
      <formula>LEN(TRIM(B5))=0</formula>
    </cfRule>
  </conditionalFormatting>
  <conditionalFormatting sqref="B11">
    <cfRule type="expression" dxfId="10" priority="24" stopIfTrue="1">
      <formula>LEN(TRIM(B11))=0</formula>
    </cfRule>
  </conditionalFormatting>
  <conditionalFormatting sqref="B28">
    <cfRule type="expression" dxfId="9" priority="20" stopIfTrue="1">
      <formula>LEN(TRIM(B28))=0</formula>
    </cfRule>
  </conditionalFormatting>
  <conditionalFormatting sqref="B26">
    <cfRule type="expression" dxfId="8" priority="16" stopIfTrue="1">
      <formula>LEN(TRIM(B26))=0</formula>
    </cfRule>
  </conditionalFormatting>
  <conditionalFormatting sqref="B27">
    <cfRule type="expression" dxfId="7" priority="15" stopIfTrue="1">
      <formula>LEN(TRIM(B27))=0</formula>
    </cfRule>
  </conditionalFormatting>
  <conditionalFormatting sqref="B30">
    <cfRule type="expression" dxfId="6" priority="14" stopIfTrue="1">
      <formula>LEN(TRIM(B30))=0</formula>
    </cfRule>
  </conditionalFormatting>
  <conditionalFormatting sqref="B31:B32">
    <cfRule type="expression" dxfId="5" priority="13" stopIfTrue="1">
      <formula>LEN(TRIM(B31))=0</formula>
    </cfRule>
  </conditionalFormatting>
  <conditionalFormatting sqref="B33">
    <cfRule type="expression" dxfId="4" priority="11" stopIfTrue="1">
      <formula>LEN(TRIM(B33))=0</formula>
    </cfRule>
  </conditionalFormatting>
  <conditionalFormatting sqref="B34">
    <cfRule type="expression" dxfId="3" priority="10" stopIfTrue="1">
      <formula>LEN(TRIM(B34))=0</formula>
    </cfRule>
  </conditionalFormatting>
  <conditionalFormatting sqref="B35:B36">
    <cfRule type="expression" dxfId="2" priority="9" stopIfTrue="1">
      <formula>LEN(TRIM(B35))=0</formula>
    </cfRule>
  </conditionalFormatting>
  <conditionalFormatting sqref="B12">
    <cfRule type="expression" dxfId="1" priority="2" stopIfTrue="1">
      <formula>LEN(TRIM(B12))=0</formula>
    </cfRule>
  </conditionalFormatting>
  <conditionalFormatting sqref="B29">
    <cfRule type="expression" dxfId="0" priority="1" stopIfTrue="1">
      <formula>LEN(TRIM(B29))=0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GSO</dc:creator>
  <cp:lastModifiedBy>Tin</cp:lastModifiedBy>
  <cp:lastPrinted>2022-01-31T12:41:29Z</cp:lastPrinted>
  <dcterms:created xsi:type="dcterms:W3CDTF">2021-05-28T06:06:26Z</dcterms:created>
  <dcterms:modified xsi:type="dcterms:W3CDTF">2022-03-11T09:40:37Z</dcterms:modified>
</cp:coreProperties>
</file>