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PP  2023" sheetId="1" r:id="rId4"/>
  </sheets>
  <definedNames>
    <definedName name="_xlnm.Print_Titles" localSheetId="0">'APP  2023'!$1:$4</definedName>
    <definedName name="_xlnm.Print_Area" localSheetId="0">'APP  2023'!$A$1:$N$370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<sst xmlns="http://schemas.openxmlformats.org/spreadsheetml/2006/main" uniqueCount="481">
  <si>
    <t>CITY GOVERNMENT OF BATAC Annual Procurement Plan for FY 2023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</si>
  <si>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</si>
  <si>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</si>
  <si>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</si>
  <si>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</si>
  <si>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</si>
  <si>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</si>
  <si>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</si>
  <si>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</si>
  <si>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Remarks
(brief description of Project)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</si>
  <si>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</si>
  <si>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</si>
  <si>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</si>
  <si>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</si>
  <si>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</si>
  <si>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</si>
  <si>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</si>
  <si>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MAINTENANCE AND OTHER OPERATING EXPENSES</t>
  </si>
  <si>
    <t xml:space="preserve">PURCHASE OF OFFICE SUPPLIES </t>
  </si>
  <si>
    <t>Various Offices</t>
  </si>
  <si>
    <t>No</t>
  </si>
  <si>
    <t>Public Bidding</t>
  </si>
  <si>
    <t>February 2022</t>
  </si>
  <si>
    <t>March 2022</t>
  </si>
  <si>
    <t>GoP</t>
  </si>
  <si>
    <t>First Semester 2022</t>
  </si>
  <si>
    <t>July 2022</t>
  </si>
  <si>
    <t>August 2022</t>
  </si>
  <si>
    <t>Second Semester 2022</t>
  </si>
  <si>
    <t>PURCHASE OF ACCOUNTABLE FORMS EXPENSES</t>
  </si>
  <si>
    <t>Treasury Office /Treasury-Market</t>
  </si>
  <si>
    <t>Negotiated Procurement-Agency to Agency</t>
  </si>
  <si>
    <t>January 2022</t>
  </si>
  <si>
    <t>PURCHASE OF DRUGS AND MEDICINES</t>
  </si>
  <si>
    <t>City Health Office</t>
  </si>
  <si>
    <t>PURCHASE OF MEDICAL AND DENTAL SUPPLIES, VACCINES, MEDICAL EQUIPMENT AND LABORATORY SUPPLIES AND REAGENTS FOR USE OF THE CITY HEALTH OFFICE</t>
  </si>
  <si>
    <t>FUEL, OIL AND LUBRICANT EXPENSES</t>
  </si>
  <si>
    <t>Direct Purchase. Procurement by Retail Pump</t>
  </si>
  <si>
    <t>January to December 2021</t>
  </si>
  <si>
    <t>PURCHASE OF OTHER SUPPLIES &amp; MATERIALS</t>
  </si>
  <si>
    <t>POSTAGE  &amp; COURIER SERVICES</t>
  </si>
  <si>
    <t>Negotiated Procurement</t>
  </si>
  <si>
    <t>January to December 2022</t>
  </si>
  <si>
    <t>REPAIR AND MAINTENANCE OF BUILDINGS AND OTHER STRUCTURES</t>
  </si>
  <si>
    <t>Negotiated Procurement-Small Value Proccurement/ Public Bidding</t>
  </si>
  <si>
    <t>Materials and or Labor</t>
  </si>
  <si>
    <t>REPAIR AND MAINTENANCE-MACHINERY &amp; EQUIPMENT</t>
  </si>
  <si>
    <t>Negotiated Procurement-Small Value Proccurement</t>
  </si>
  <si>
    <t>REPAIR AND MAINTENANCE OF CCTV SYSTEM</t>
  </si>
  <si>
    <t>REPAIR AND MAINTENANCE OF LED WALL</t>
  </si>
  <si>
    <t>REPAIR AND MAINTENANCE OF STEETLIGHTS</t>
  </si>
  <si>
    <t>REPAIR AND MAINTENANCE OF HEALTH FACILITIES</t>
  </si>
  <si>
    <t>REPAIR AND MAINTENANCE OF TRANSPORTATION EQUIPMENT</t>
  </si>
  <si>
    <t>WEB HOSTING</t>
  </si>
  <si>
    <t>PURCHASE OF TIRES</t>
  </si>
  <si>
    <t>Capital Outlay</t>
  </si>
  <si>
    <t>PURCHASE OF VARIOUS IT EQUIPMENT</t>
  </si>
  <si>
    <t>PURCHASE OF OTHER PROPERTY PLANT AND EQUIPMENTS</t>
  </si>
  <si>
    <t>Competetive Bidding</t>
  </si>
  <si>
    <t>OTHER SPECIAL PURPOSE APPROPRIATIONS</t>
  </si>
  <si>
    <t>5% Local Disaster Risk Reduction Management Fund</t>
  </si>
  <si>
    <t>FUEL, OIL AND LUBRICANT EXPENSES FOR CLEARING, PRUNNING, BRUSHIING, AND CUTTING OF TREES IN THE DIFFERENT BARANGAYS</t>
  </si>
  <si>
    <t>OTM-CDRRM Section</t>
  </si>
  <si>
    <t>Php 40,000.00 -Php 45,000.00 per month</t>
  </si>
  <si>
    <t>FUEL, OIL AND LUBRICANT EXPENSES FOR DREDGING, DECLOGGING AND CLEANING AND CLEANING OF RIVERS, CREEKS, CANALS AND OTHER WATERWAYS</t>
  </si>
  <si>
    <t>CONDUCT OF CAPACITY TRAINING OF C/BDRRMC. SDRRMC, NGOs, GOVERNMENT AND PRIVATE SECTORS AND VOLUNTEERS ON DISASTER RISK REDUCTION AND MANAGEMENT</t>
  </si>
  <si>
    <t>March, July &amp; December 2022</t>
  </si>
  <si>
    <t>Php 433,000.00 per Month of Implementation</t>
  </si>
  <si>
    <t>UPDATING OF VARIOUS CDRRM PLANS</t>
  </si>
  <si>
    <t>March-May 2022</t>
  </si>
  <si>
    <t>Php 16,000.00-Php 17,000.00 per month</t>
  </si>
  <si>
    <t>CONDUCT OF EARTHQUAKE, FLOOD AND FIRE EVACUATION  DRILLS OPLAN LIGTAS NA PAMAYANAN</t>
  </si>
  <si>
    <t>March, June, September, December, 2022</t>
  </si>
  <si>
    <t>Php 25,000.00 per quarter</t>
  </si>
  <si>
    <t>INFORMATION EDUCATION CAMPAIGN (IEC): EARLY WARNING SYSTEM AND PRE-EVACUATION MANAGEMENT, DISASTER PREPAREDNESS; PRODUCTION, FORMULATION AND DISTRIBUTION OF MATERIALS (MANUALS, LEAFLETS, PAMPHLETS, FLYERS, BROCHURES, POSTERS, EARLY WARNING SIGNAGES); DIALOGUES W/ SCHOOLS AND THE COMMUNITY; AND OTHERS</t>
  </si>
  <si>
    <t>Februay and May 2022</t>
  </si>
  <si>
    <t>Php 50,000.00 per month of implementation</t>
  </si>
  <si>
    <t>CONDUCT OF DRRM-RELATED CONTESTS</t>
  </si>
  <si>
    <t>March and July 2022</t>
  </si>
  <si>
    <t>Php 10,000.00- Php 35,000.00 per month</t>
  </si>
  <si>
    <t>STOCKPILING AND PREPOSITIONING OF SUPPLIES AND MATERIALS (FOOD AND NON-FOOD ITEMS/ MEDICINES)</t>
  </si>
  <si>
    <t>ACQUISITION OF SEARCH, RESCUE AND RETRIEVAL (SRR) EQUIPMENT; PERSONAL PROTECTIVE EQUIPMENT; AND OTHER OFFICE FACILITIES, MATERIALS, SUPPLIES, UNIFORMS AND MAINTENANCE OF EVACUATION CENTER</t>
  </si>
  <si>
    <t>FOGGING AND PREVENTIVE MEASURES AGAINST DENGUE</t>
  </si>
  <si>
    <t>July-October 2022</t>
  </si>
  <si>
    <t>Php 25,000.00 per month</t>
  </si>
  <si>
    <t>PURCHASE OF 1 UNIT BRAND NEW RESCUE VEHICLE</t>
  </si>
  <si>
    <t>April 2022</t>
  </si>
  <si>
    <t>May 2022</t>
  </si>
  <si>
    <t>PURCHASE OF 2 UNITS BRAND NEW MULTI-PURPOSE VEHICLE</t>
  </si>
  <si>
    <t>PURCHASE OF 1 UNIT BRAND NEW PATIENT TRANSPORT VEHICLE</t>
  </si>
  <si>
    <t>QUICK RESPONSE FUND</t>
  </si>
  <si>
    <t>Negotiated Procurement-Emergency Purchase</t>
  </si>
  <si>
    <t>As the needs arises</t>
  </si>
  <si>
    <t>PROVISION OF BASIC NEEDS OF EVACUEES, RESPONDERS AND OTHER STAFF ON-DUTY (FOOD, CLOTHING, SHELTER, MEDICINES AND OTHERS) AND OTHER SERVICES</t>
  </si>
  <si>
    <t>May to December 2022</t>
  </si>
  <si>
    <t>FUEL AND OIL FOR DISASTER RESPONSE, RELIEF OPERATIONS, ASSESSMENT OF INFRASTRUCTURE, AGRICULTURE, FISHERY AND LIVESTOCK AND OTHER DAMAGES AND OTHER SERVICES</t>
  </si>
  <si>
    <t>July -December 2022</t>
  </si>
  <si>
    <t>CONDUCT OF NUTRITION IN EMERGENCIES PROGRAM</t>
  </si>
  <si>
    <t>Negotiated Procurement-Small Value Procurement</t>
  </si>
  <si>
    <t>June- September 2022</t>
  </si>
  <si>
    <t>INFRASTRUCTURE REHABILITATION-REHABILITATION/ REPAIR/ MAINTENANCE OF CALAMITY AND DISASTER DAMAGES</t>
  </si>
  <si>
    <t>July to December 2022</t>
  </si>
  <si>
    <t>Various Projects</t>
  </si>
  <si>
    <t>GRAVELLING OF ROAD SHOULDERS AND BACKFILLING POTHOLES</t>
  </si>
  <si>
    <t>June-October 2022</t>
  </si>
  <si>
    <t>Various Locations</t>
  </si>
  <si>
    <t>STOCKPILING OF GRAVEL AND SAND FOR REGRAVELLING OF ROADSHOULDERS AND BACKFILLING POTHOLES</t>
  </si>
  <si>
    <t>March- August 2022</t>
  </si>
  <si>
    <t>AGRICULTURAL REHABILITATION PROGRAM FOR AGRICULTURE, FISHERY AND LIVESTOCK</t>
  </si>
  <si>
    <t>September-October 2022</t>
  </si>
  <si>
    <t>EMEGENCY SHELTER ASSISTANCE (ESA)</t>
  </si>
  <si>
    <t>REPAIR AND MAINTENANCE OF VEHICLES, HEAVY EQUIPMENT, MACHINERIES AND OTHER SRR EQUIPMENT</t>
  </si>
  <si>
    <t>Negotiated Procurement-Emergency Purchase/ Small Value Procurement</t>
  </si>
  <si>
    <t>SOCIAL DEVELOPMENT</t>
  </si>
  <si>
    <t>SUPPORT TO COVID-19 RELATED PPAS</t>
  </si>
  <si>
    <t>OTM-CDRRM Section, GSO, CHO, CPDO, CSWD, Engineering</t>
  </si>
  <si>
    <t>Negotiated Procurement-Emergency Purchase/   Small Value Procurement</t>
  </si>
  <si>
    <t>As the Needs Arises</t>
  </si>
  <si>
    <t>ECONOMIC DEVELOPMENT</t>
  </si>
  <si>
    <t>CONCRETING OF FARM-TO-MARKET ROAD</t>
  </si>
  <si>
    <t>Office of the City Engineering &amp; CPDO</t>
  </si>
  <si>
    <t>ROAD WIDENING</t>
  </si>
  <si>
    <t>ADDITIONAL FUNDING FOR THE CONSTRUCTION OF SUMADER SWIP</t>
  </si>
  <si>
    <t>REHABILITATION OF SPILLWAY</t>
  </si>
  <si>
    <t>CONCRETING OF IRRIGATION CANAL</t>
  </si>
  <si>
    <t xml:space="preserve">REHABILITATION /EXCAVATION OF SMALL FARM RESERVIOR (SFR) </t>
  </si>
  <si>
    <t>CONSTRUCTION AND REHABILITATION OF DIVERSION DAM</t>
  </si>
  <si>
    <t>DEVELOPMENT OF PUBLIC MARKET</t>
  </si>
  <si>
    <t xml:space="preserve">    INSTALLATION OF CARGO LIFT (3 UNITS)</t>
  </si>
  <si>
    <t xml:space="preserve">    INSTALLATION OF ELECRICAL WIRINGS FOR BLDG. 1-6</t>
  </si>
  <si>
    <t>ENVIRONMENTAL MANAGEMENT</t>
  </si>
  <si>
    <t>SOLID WASTE MANAGEMENT PROGARAM</t>
  </si>
  <si>
    <t>UPKEEPING &amp; PRESERVATION OF THE CITY WASTE DISPOSAL SITE</t>
  </si>
  <si>
    <t>Environmental Management Section</t>
  </si>
  <si>
    <t>CONSTRUCTION OF SLOPE PROTECTION &amp; DRAINAGE SYSTEM ALONG THE GARBAGE POND &amp; CONCRETING OF ROAD NETWORK</t>
  </si>
  <si>
    <t>PURCHASE OF DUMPTRUCK</t>
  </si>
  <si>
    <t>CONSTRUCTION OF ROADWAY SLOPE PROTECTION</t>
  </si>
  <si>
    <t>DREDGING OF WATERWAYS (RIVERS/ CREEKS/ CANALS)</t>
  </si>
  <si>
    <t>GENDER AND DEVELOPMENT</t>
  </si>
  <si>
    <t>Social Welfare Services</t>
  </si>
  <si>
    <t>PNEUMOCOCCAL/FLU SHOTS VACCINES FOR SENIOR CITIZENS</t>
  </si>
  <si>
    <t>CSWDO</t>
  </si>
  <si>
    <t>A. RESPONSIBLE PARENTHOOD &amp; FAMILY PLANNING</t>
  </si>
  <si>
    <t xml:space="preserve">    A. COUPLE'S TRAIL</t>
  </si>
  <si>
    <t xml:space="preserve">    B. PAREN-TEEN TALK</t>
  </si>
  <si>
    <t xml:space="preserve">    C. WOMEN'S MONTH CELEBRATION (CITY &amp; PROVINCES)</t>
  </si>
  <si>
    <t xml:space="preserve">    D. REVISION/ UPDATE OF THE VIOLENCE AGAINST WOMEN (VAW) FORM</t>
  </si>
  <si>
    <t xml:space="preserve">    E. LIVELIHOOD/ SKILLS TRAINING OF WOMEN/ WOMEN IN CRISIS/ SOLO PARENTS</t>
  </si>
  <si>
    <t xml:space="preserve">    F. LECTURE ON WOMEN'S RIGHTS/ HUMAN RIGHTS TO VULNERABLE GROUP OF WOMEN</t>
  </si>
  <si>
    <t xml:space="preserve">    G. BSPO TEAM BUILDING</t>
  </si>
  <si>
    <t xml:space="preserve">    H. ORGANIZATION OF THE FEDERATED KALIPI NASYONAL, INC.</t>
  </si>
  <si>
    <t>B. ADOLESCENT HEALTH YOUTH AND DEVELOPMENT</t>
  </si>
  <si>
    <t xml:space="preserve">    A. LECTURE/ SYMPOSIUM</t>
  </si>
  <si>
    <t xml:space="preserve">    B. U4U TEEN TRAIL</t>
  </si>
  <si>
    <t>C. POPULATION DEVELOPMENT</t>
  </si>
  <si>
    <t xml:space="preserve">    A. POVDEC MENTORING AND COACHING</t>
  </si>
  <si>
    <t xml:space="preserve">    B. MONTHLY MEETING (HOST CITY)</t>
  </si>
  <si>
    <t xml:space="preserve">    C. BSPO BENCHMARKING</t>
  </si>
  <si>
    <t>A. ORGANIZATION/ ORIENTATION RE: PYAP</t>
  </si>
  <si>
    <t>B. MONTHLY MEETINGS</t>
  </si>
  <si>
    <t>C. SKILLS TRAINING</t>
  </si>
  <si>
    <t>D. ADVOCACY/ LECTURES/ SYMPOSIUM</t>
  </si>
  <si>
    <t>E. FOUNDING ANNIVERSARY CELEBRATION OF PAG-ASA YOUTH ASSOCIATION AND OTHER SPECIAL ACTIVITIES</t>
  </si>
  <si>
    <t>MAINT. OF THE GENDER &amp; DEVELOPMENT BUILDING</t>
  </si>
  <si>
    <t>MAINT. OF THE WOMEN AND CHILD CRISIS BUILDING</t>
  </si>
  <si>
    <t>Agricultural Services</t>
  </si>
  <si>
    <t>PURCHASE OF SEEDLING TRAYS, VEGETABLES SEEDS, FERTILIZER AND OTHER MATERIALS FOR VEGETABLE SEEDLINGS</t>
  </si>
  <si>
    <t>Office of the City Agriculturist</t>
  </si>
  <si>
    <t>TECHNO DEMO ON VEGETABLE</t>
  </si>
  <si>
    <t>Training Supplies/ Materials, Meals &amp; Snacks</t>
  </si>
  <si>
    <t>GULAYAN SA BARANGAY</t>
  </si>
  <si>
    <t>Assorted Vegetable Seeds, Organic Fertilizer, Other Mayerials, Prizes</t>
  </si>
  <si>
    <t>FARMER'S FIELD SCHOOL ON CROP PRODUCTION</t>
  </si>
  <si>
    <t>Farm Inputs, Training Supplies/Materials, Meals and Snacks</t>
  </si>
  <si>
    <t>PURCHASE OF EQUIPMENT FOR TABUG MUSHROOM GROWER'S ASSOCIATION</t>
  </si>
  <si>
    <t>CAPABILITY ENHANCEMENT TRAINING FOR ONE BARANGAY, ONE PRODUCT AND OTHER LIVELIHOOD PROJECTS</t>
  </si>
  <si>
    <t>Training Supplies/ Materials, Meals &amp; Snacks, Honorarium</t>
  </si>
  <si>
    <t>CAPABILITY ENHANCEMENT TRAINING FOR FARMER'S AND IRRIGATION ASSOCIATION</t>
  </si>
  <si>
    <t>Veterinary Services</t>
  </si>
  <si>
    <t>TRAINING AND DEMO ON FREE RANGE  CHICKEN WITH STARTER KIT</t>
  </si>
  <si>
    <t>Office of the City Veteriarian</t>
  </si>
  <si>
    <t>January- December 2022</t>
  </si>
  <si>
    <t>Human Resource and Development Services</t>
  </si>
  <si>
    <t>CONDUCT OF MONTHLY MANAGEMENT MEETING</t>
  </si>
  <si>
    <t>Human Resource Management Office</t>
  </si>
  <si>
    <t>Meals &amp; Snacks, Lease of Venue</t>
  </si>
  <si>
    <t xml:space="preserve">     PROVISION OF FREE COMPLETE BLOOD CHEMISTRY TO ALL CITY EMPLOYEES</t>
  </si>
  <si>
    <t>Human Resource Management Office/ City Health Office</t>
  </si>
  <si>
    <t>Medical and Laboratory Supplies</t>
  </si>
  <si>
    <t xml:space="preserve">     PROVISION OF CHEST X-RAY</t>
  </si>
  <si>
    <t xml:space="preserve">     PROVISION OF FREE VITAMIN C WITH ZINC</t>
  </si>
  <si>
    <t xml:space="preserve">     PROVISION OF MULTI-VITAMINS</t>
  </si>
  <si>
    <t xml:space="preserve">     PROVISION OF ANTI-FLU VACCINE</t>
  </si>
  <si>
    <t xml:space="preserve">     PROVISION OF ANTI-PNUEMONIA VACCINE</t>
  </si>
  <si>
    <t xml:space="preserve">     ESTABLISHMENT OF FITNESS CENTER AND PROVISION OF SPORTS EQUIPMENT</t>
  </si>
  <si>
    <t>BARANGAY DEVELOPMENT AND SOCIAL JUSTICE FUND</t>
  </si>
  <si>
    <t>PURCHASE OF ROSTRUM FOR THE 43 BARANGAYS &amp; 33 PUBLIC SCHOOLS (ELEMENTARY &amp; HIGH SCHOOL) OF THE CITY OF BATAC</t>
  </si>
  <si>
    <t>General Service Office</t>
  </si>
  <si>
    <t>PURCHASE OF LONG SLEEVE SHIRTS FOR FARMERS IF THE CITY OF BATAC</t>
  </si>
  <si>
    <t>PURCHASE OF T-SHIRT FOR BARANGAY OFFICIALS, BNS, BHW, &amp; BSPO OF THE CITY OF BATAC</t>
  </si>
  <si>
    <t>PURCHASE OF WATER JUGS FOR THE TRICYCLE WAITING AREAS OF THE CITY OF BATAC</t>
  </si>
  <si>
    <t>PURCHASE OF BASKETBALL BOARD FOR BRGY, CAMANDINGAN &amp; NAGBACALAN</t>
  </si>
  <si>
    <t>PURCHASE OF JACKET FOR SENIOR CITIZEN COORDINATORS AND OSCA CHAIRMAN OF THE CITY OF BATAC</t>
  </si>
  <si>
    <t>PURCHASE OF SEARCH AND RESCUE PARAPHERNALIA (FLASHLIGHT)</t>
  </si>
  <si>
    <t>PURCHASE OF WALL FANS FOR COMMUNITY CENTERS OF 43 BARANGAYS OF THE CITY OF BATAC</t>
  </si>
  <si>
    <t>PURCHASE OF PHOTOCOPIER MACHINE FOR USE OF DAY CARE CENTERS (5 CLUSTERS) OF THE CITY OF BATAC</t>
  </si>
  <si>
    <t>PURCHASE OF LAPTOP COMPUTER FOR USE OF DAY CARE CENTERS (5 CLUSTERS) OF THE CITY OF BATAC</t>
  </si>
  <si>
    <t>PURCHASE OF COMPUTER PRINTERS FOR USE OF DAY CARE CENTERS (5 CLUSTERS) OF THE CITY OF BATAC</t>
  </si>
  <si>
    <t>PROVISION OF SMART TV (42 INCHES) FOR USE OF DAY CARE CENTERS IF THE CITY OF BATAC</t>
  </si>
  <si>
    <t>PURCHASE OF PORTABLE SOUND SYSTEM FOR USE OF DAY CARE CENTERS OF THE CITY OF BATAC</t>
  </si>
  <si>
    <t>PROVISION OF STREETLIGHTS (SOLAR) WITH INSTALLATION FOR USE OF DIFFERENT BARANGAYS</t>
  </si>
  <si>
    <t>GSO</t>
  </si>
  <si>
    <t>June-July 2022</t>
  </si>
  <si>
    <t>PROVISION OF BYCYCLE FOR PATROLLING FOR USE OF BARANGAY TANODS OF THE CITY OF BATAC</t>
  </si>
  <si>
    <t>GSO/CSWDO/ OFFICE OF THE MAYOR</t>
  </si>
  <si>
    <t>PROVISION OF FILING CABINET FOR USE OF 43 BARANGAYS OF THE CITY OF BATAC</t>
  </si>
  <si>
    <t>GSO/ OFFICE OF THE MAYOR</t>
  </si>
  <si>
    <t>Assistance to PNP</t>
  </si>
  <si>
    <t>C. Other Activities</t>
  </si>
  <si>
    <t xml:space="preserve">   a. BPATS Training</t>
  </si>
  <si>
    <t>PNP</t>
  </si>
  <si>
    <t xml:space="preserve">   b. VAWC Seminar/ Symposium</t>
  </si>
  <si>
    <t xml:space="preserve">   c. Feeding Program and Gift Giving</t>
  </si>
  <si>
    <t xml:space="preserve">   d. Drug Symposium Lecture</t>
  </si>
  <si>
    <t xml:space="preserve">   e. Initiated Activities of PWUD's</t>
  </si>
  <si>
    <t xml:space="preserve">   f. BPAT's ID</t>
  </si>
  <si>
    <t xml:space="preserve">   g.  Annual PCR Month Celebration</t>
  </si>
  <si>
    <t xml:space="preserve">   h. PCR Trainings and Seminars</t>
  </si>
  <si>
    <t xml:space="preserve">   i. Barangayanihan Activities</t>
  </si>
  <si>
    <t>II.Operation Activities</t>
  </si>
  <si>
    <t xml:space="preserve">   a. Maint. Of Police Asst. Centers</t>
  </si>
  <si>
    <t xml:space="preserve">   b. Relocation, Renovation &amp; Maint. Of HIPAD (Highway Public Asst. Desk)</t>
  </si>
  <si>
    <t xml:space="preserve">   c. Conduct of Community Anti-Terrorism Awareness Seminar (CATA) and Knowing the Enemy (KTE)</t>
  </si>
  <si>
    <t xml:space="preserve">   d. Acquisition of Checkpoint Operation  Materials and Maint. Of Checkpoint Barricade</t>
  </si>
  <si>
    <t xml:space="preserve">   e. Traffic and Rerouting Signages during Major Events</t>
  </si>
  <si>
    <t xml:space="preserve">   f. Formulation of LACAP</t>
  </si>
  <si>
    <t xml:space="preserve">   g. Enhanced Managing Police Operation (EMPO) Conference</t>
  </si>
  <si>
    <t xml:space="preserve">   h. Tourist Police Training</t>
  </si>
  <si>
    <t xml:space="preserve">   i. Annual Directorate for Investigation Detection and Management Validation</t>
  </si>
  <si>
    <t xml:space="preserve">   j. Revalidation of City Strategic Management Unit</t>
  </si>
  <si>
    <t xml:space="preserve">   k. Annual Operations Plans and Budget Conference</t>
  </si>
  <si>
    <t>Aid to SK Federation</t>
  </si>
  <si>
    <t>Office of the Mayor</t>
  </si>
  <si>
    <t>Aid to Special Bodies</t>
  </si>
  <si>
    <t>Aid to Liga ng mga  Barangay</t>
  </si>
  <si>
    <t>Liga ng mga Brgy. Office</t>
  </si>
  <si>
    <t>Conduct of Mass Civil Wedding Program (Ordinance No. 5, S 1998)</t>
  </si>
  <si>
    <t>March-June 2022</t>
  </si>
  <si>
    <t>Mayor's Award for Academic Excellence &amp; Leadership Award- Ordinance No. 4SP 2018-04</t>
  </si>
  <si>
    <t>Alay kay KOSA 2022</t>
  </si>
  <si>
    <t>December 2022</t>
  </si>
  <si>
    <t>Pinagririnnanud ti Paskua</t>
  </si>
  <si>
    <t>November- December 2022</t>
  </si>
  <si>
    <t>Education and Manpower</t>
  </si>
  <si>
    <t>Support to Public Education -Provision of Educational Supplies and Materials to Pupils &amp; Students</t>
  </si>
  <si>
    <t>LABOR AND EMPLOYMENT</t>
  </si>
  <si>
    <t>Maint of  PESO &amp; CTEC Program</t>
  </si>
  <si>
    <t xml:space="preserve">    Conduct of Job Fair</t>
  </si>
  <si>
    <t>HRMO</t>
  </si>
  <si>
    <t xml:space="preserve">    Career Guidance and Employment Coaching</t>
  </si>
  <si>
    <t xml:space="preserve">    Provision of Labor Market Information</t>
  </si>
  <si>
    <t xml:space="preserve">    Employee Referral and Placement</t>
  </si>
  <si>
    <t>TOURISM AND EVENTS SECTION</t>
  </si>
  <si>
    <t>Tourism Development Program</t>
  </si>
  <si>
    <t>OTM-Tourism and Events Section</t>
  </si>
  <si>
    <t>Cultural Affairs Program</t>
  </si>
  <si>
    <t>Empanada Festival</t>
  </si>
  <si>
    <t>Negotiated Procurement-Small Value Procurement/Public Bidding</t>
  </si>
  <si>
    <t>October-December 2022</t>
  </si>
  <si>
    <t>Tan-ok ni Ilocano Festival of Festivals</t>
  </si>
  <si>
    <t>Celebration of City Fiesta</t>
  </si>
  <si>
    <t>Culture and Arts Development Program</t>
  </si>
  <si>
    <t>Fiesta Marmarna</t>
  </si>
  <si>
    <t>October-November 2022</t>
  </si>
  <si>
    <t>Ar-aria Festival</t>
  </si>
  <si>
    <t>City Charter Day</t>
  </si>
  <si>
    <t>May-July 2022</t>
  </si>
  <si>
    <t>Araw ng Kagitingan</t>
  </si>
  <si>
    <t>March-April 2022</t>
  </si>
  <si>
    <t>Inauguration Program and Ball</t>
  </si>
  <si>
    <t>May-June 2022</t>
  </si>
  <si>
    <t>LICENSING SECTION</t>
  </si>
  <si>
    <t>Awards &amp; Incentives for Top 50 Prompt Taxpayers and Top 5 Highest Taxpayers</t>
  </si>
  <si>
    <t>OTM-BPLS</t>
  </si>
  <si>
    <t>January- June 2022</t>
  </si>
  <si>
    <t>ENVIRONMENTAL MGT. SECTION</t>
  </si>
  <si>
    <t>Solid Waste Management Implementation</t>
  </si>
  <si>
    <t>Maintenance and operation of SWM Non-Biodegradable Machineries (Multi-purpose Shredder, Glass Pulveriser, mixer, CHB/ Bricks Maker)</t>
  </si>
  <si>
    <t>CDPO</t>
  </si>
  <si>
    <t>Maintenance and operation of SWM Biodegradable Machineries (Multi-purpose Shredder, Bio-Reactor, Rotary Drum Composter)</t>
  </si>
  <si>
    <t>ECC application fees and other Environmental permits and charges</t>
  </si>
  <si>
    <t xml:space="preserve">   Ground Verification/ Delineation of forest line boundary of 321.73 ha.</t>
  </si>
  <si>
    <t xml:space="preserve">   Identification &amp; delineation of proposed tree plantations, proposed grazing areas &amp; eco-tourism areas</t>
  </si>
  <si>
    <t xml:space="preserve">   Maintenance of Nursery</t>
  </si>
  <si>
    <t xml:space="preserve">   Maintenance/ Protection of 381.28 ha. Established 2011-2013, 2017 National Greening Program</t>
  </si>
  <si>
    <t xml:space="preserve">   Establishment/ Maint. Of 140.26 Bamboo plantation</t>
  </si>
  <si>
    <t>CDPO, Engineering</t>
  </si>
  <si>
    <t>LOCAL YOUTH &amp; DEVELOPMENT</t>
  </si>
  <si>
    <t>Inter- High School Tournament</t>
  </si>
  <si>
    <t xml:space="preserve"> Inter- Elementary Basketball Tournament</t>
  </si>
  <si>
    <t xml:space="preserve"> Inter-Barangay Basketball Tournament</t>
  </si>
  <si>
    <t>Other  Sports Activites  participated by the  City</t>
  </si>
  <si>
    <t>International  Youth Week</t>
  </si>
  <si>
    <t>HUMAN RESOURCE &amp; MGT. OFFICE</t>
  </si>
  <si>
    <t>A. Learning Development Program</t>
  </si>
  <si>
    <t xml:space="preserve">    1. Professional /Scientific Technical Programs</t>
  </si>
  <si>
    <t xml:space="preserve">    2. Staff Development Course</t>
  </si>
  <si>
    <t xml:space="preserve">    3. Scholarship Program for City employees</t>
  </si>
  <si>
    <t xml:space="preserve">    4. General Assembly of Employees</t>
  </si>
  <si>
    <t>B. Program to Institutionalize Meritocracy and Excellence in Human Resource Management (PRIME-HRM)</t>
  </si>
  <si>
    <t>C. Program on Rewards &amp; Incentives for Service Excellence</t>
  </si>
  <si>
    <t>D. Philippine Civil Service Anniversary</t>
  </si>
  <si>
    <t>E. CGB Sports Festival</t>
  </si>
  <si>
    <t>CITY PLANNING DEV. OFFICE</t>
  </si>
  <si>
    <t>Executive-Legislative Agenda Formulation</t>
  </si>
  <si>
    <t xml:space="preserve"> Information Technology Development</t>
  </si>
  <si>
    <t xml:space="preserve">Twinning with other LGUs  </t>
  </si>
  <si>
    <t>Conduct of Performance Evaluation Conference</t>
  </si>
  <si>
    <t xml:space="preserve">  Government Permits</t>
  </si>
  <si>
    <t xml:space="preserve">  Lot Survey and Topographic Survey</t>
  </si>
  <si>
    <t xml:space="preserve">  Upkeeping and Maintenance of the City Cemetery</t>
  </si>
  <si>
    <t xml:space="preserve">  City Cemetery Care taker</t>
  </si>
  <si>
    <t xml:space="preserve">  Development of the South Western portion of the City Cemetery</t>
  </si>
  <si>
    <t>GENERAL SERVICES</t>
  </si>
  <si>
    <t>Beautification/Cleanliness</t>
  </si>
  <si>
    <t xml:space="preserve">    Pruning/ Cutting of Trees/ Brushing (Fuel and Oil)</t>
  </si>
  <si>
    <t xml:space="preserve">    Trimming of Grasses (Fuel and Oil)</t>
  </si>
  <si>
    <t xml:space="preserve">    Watering of Plants at Parks, Plaza Monuments and Other Government Facilities (Fuel and Oil)</t>
  </si>
  <si>
    <t xml:space="preserve">    Repair and Maintenance of Various Garden Equipment</t>
  </si>
  <si>
    <t xml:space="preserve">    Purchase of Pots and Plants</t>
  </si>
  <si>
    <t xml:space="preserve">    Painting of Walls, Sidewalks of Parks and Other Government Structure/ Facilities</t>
  </si>
  <si>
    <t xml:space="preserve">    Purchase of Park Lights</t>
  </si>
  <si>
    <t xml:space="preserve">    Purchase of Decorative Lights and Various Electrical Materials During Events</t>
  </si>
  <si>
    <t xml:space="preserve">    Purchase of Various materials for the improvement of Parks and Plazas</t>
  </si>
  <si>
    <t xml:space="preserve">    Repair of existing decorative/ park lights</t>
  </si>
  <si>
    <t xml:space="preserve">    Purchase of Gardening Tools &amp; Materials</t>
  </si>
  <si>
    <t>Repair &amp; Rehabilitation of Gov't Facilities</t>
  </si>
  <si>
    <t xml:space="preserve">    Repair and Maintenance of Water System</t>
  </si>
  <si>
    <t xml:space="preserve">    Repair and Maintenance of CR</t>
  </si>
  <si>
    <t xml:space="preserve">    Repair and Maintenance of Fire Suppressors</t>
  </si>
  <si>
    <t xml:space="preserve">    Repair and Maintenance of Quarantine Facilities</t>
  </si>
  <si>
    <t xml:space="preserve">    Painting of City Hall Building, ICC Court and Posts</t>
  </si>
  <si>
    <t xml:space="preserve">    Replacement of Damaged Electrical Wirings/ Connections</t>
  </si>
  <si>
    <t xml:space="preserve">    Purchase of Various Reserve Hardware Materials</t>
  </si>
  <si>
    <t xml:space="preserve">    Purchase of Oxygen Tank Refill</t>
  </si>
  <si>
    <t xml:space="preserve">    Repair and Maintenance of Other Gov't Facilities</t>
  </si>
  <si>
    <t xml:space="preserve">    Termite Control of Various Buildings of the City</t>
  </si>
  <si>
    <t>ASSESSOR</t>
  </si>
  <si>
    <t>Funding for the petition of re-issuance of new owner's duplicate copy of title owner by the City Government of Batac</t>
  </si>
  <si>
    <t>Funding for the additional payment of BLISS lots in Brgy. Camandingan</t>
  </si>
  <si>
    <t>Conduct of General Revision(2nd Year Activities Continuation)</t>
  </si>
  <si>
    <t>CITY HEALTH OFFICE</t>
  </si>
  <si>
    <t>Special Health Programs</t>
  </si>
  <si>
    <t xml:space="preserve">     CGB Vol. Blood Donation Program</t>
  </si>
  <si>
    <t>CHO</t>
  </si>
  <si>
    <t xml:space="preserve">     HIV Program</t>
  </si>
  <si>
    <t xml:space="preserve">     Food Handler's Training</t>
  </si>
  <si>
    <t xml:space="preserve">     Wash during emergencies and disasters</t>
  </si>
  <si>
    <t xml:space="preserve">     Wash on World Water Day</t>
  </si>
  <si>
    <t xml:space="preserve">     Sabayang Taktak (larviciding)</t>
  </si>
  <si>
    <t xml:space="preserve"> Special Nutrition Program</t>
  </si>
  <si>
    <t xml:space="preserve">     Nutrition Supplementation </t>
  </si>
  <si>
    <t>Negotiated Procurement-Direct Contracting</t>
  </si>
  <si>
    <t xml:space="preserve">     Monitoring &amp; Evaluation of Local Level Plan Implementation</t>
  </si>
  <si>
    <t xml:space="preserve">     Micronutrient Supplementation</t>
  </si>
  <si>
    <t>Negotiated Procurement-Direct Contracting/Agency to Agency</t>
  </si>
  <si>
    <t xml:space="preserve">     Feeding Program</t>
  </si>
  <si>
    <t xml:space="preserve">     Nutrition Month Celebration</t>
  </si>
  <si>
    <t xml:space="preserve">    Coaching &amp; Mentoring Brgy. Nutrition Scholars</t>
  </si>
  <si>
    <t xml:space="preserve">     Nutrition in Emergencies Program</t>
  </si>
  <si>
    <t>Barangay Medical Mission</t>
  </si>
  <si>
    <t>SOCIAL WELFARE OFFICE</t>
  </si>
  <si>
    <t>Child Development Worker's Program</t>
  </si>
  <si>
    <t>Provision of School Supplies to Pre-elementary Pupils and  Grade 1-12 Pupils and Students</t>
  </si>
  <si>
    <t>LOCAL COUNCIL FOR THE PROTECTION OF CHILDREN(1% of NTA 741,305,374.00=7,413,053.74)</t>
  </si>
  <si>
    <t>ECCD-Early Childhood Care and Development</t>
  </si>
  <si>
    <t>1. National Child and Developpment Center (NCDC) Maintenance</t>
  </si>
  <si>
    <t>2. Celebration of the National Children's Month</t>
  </si>
  <si>
    <t>LOCAL COUNCIL FOR THE PROTECTION OF CHILDREN</t>
  </si>
  <si>
    <t>3. Kamp Bulilit</t>
  </si>
  <si>
    <t>4. Supplemental Learning Materials for Children</t>
  </si>
  <si>
    <t xml:space="preserve">     4.1 Workbooks</t>
  </si>
  <si>
    <t xml:space="preserve">     4.2 Other Learning Materials</t>
  </si>
  <si>
    <t>5. Supplies and Equipments for Child Development Centers (CDC)</t>
  </si>
  <si>
    <t>6. Other Social Services for Children</t>
  </si>
  <si>
    <t xml:space="preserve">     6.1 Educational/ Financial Assistance for Indigent Students</t>
  </si>
  <si>
    <t xml:space="preserve">     6.2 Child Friendly Spaces in the evacuation centers</t>
  </si>
  <si>
    <t>7. Care and Maintenance of the Child In Conflict with the Law (CICL) &amp; Child At Risk (CAR)</t>
  </si>
  <si>
    <t>8. Trainings, Symposiums/ Forums (Child Rights)</t>
  </si>
  <si>
    <t>9. LGU counterpart-Supplementary Feeding program</t>
  </si>
  <si>
    <t>10. LCPC Meeting and Local State for Children's Report</t>
  </si>
  <si>
    <t>SUPPORT TO SENIOR CITIZEN(.5% of Total Income 857,363,458.65=4,286,817.29)</t>
  </si>
  <si>
    <t xml:space="preserve">     Oxygen Tank, 2 units</t>
  </si>
  <si>
    <t>Incentives for Barangay Coordinators</t>
  </si>
  <si>
    <t>Financial Assistance for the Mobility devices/ aids for senior citizens</t>
  </si>
  <si>
    <t>Activities for the Celebrations of Senior Citizens Month</t>
  </si>
  <si>
    <t>Christmas Festival &amp; Gift giving for  Senior Citizens</t>
  </si>
  <si>
    <t>Emerging Expenses for Senior Citizen/ attendance to meetings</t>
  </si>
  <si>
    <t>SUPPORT TO PERSON WITH DISABILITY(.5% of Total Income 857,363,458.65=4,286,817.29)</t>
  </si>
  <si>
    <t>Stimulation Therapeutic Activity Center</t>
  </si>
  <si>
    <t>Supplies and Materials for Physical Therapy, Fine Motor Development and Special Education</t>
  </si>
  <si>
    <t xml:space="preserve">     Physical Therapy</t>
  </si>
  <si>
    <t xml:space="preserve">     Fine Motor Development</t>
  </si>
  <si>
    <t xml:space="preserve">     Special Education Materials</t>
  </si>
  <si>
    <t xml:space="preserve">     Common Office Supplies</t>
  </si>
  <si>
    <t xml:space="preserve">     Cleaning Supplies/ Janitorial Supplies</t>
  </si>
  <si>
    <t xml:space="preserve">     Medical and Hygiene Kit/ Supplies</t>
  </si>
  <si>
    <t xml:space="preserve">     Educational Assistance for Persons/ Children with Disabilities</t>
  </si>
  <si>
    <t xml:space="preserve">     Supplementary Feeding Program</t>
  </si>
  <si>
    <t xml:space="preserve">     Socialization</t>
  </si>
  <si>
    <t xml:space="preserve">     National disability Prevention and Rehabilitation Week (NDPRW) Celebration &amp; Gift Giving</t>
  </si>
  <si>
    <t xml:space="preserve">     STAC Hydrotherapy</t>
  </si>
  <si>
    <t xml:space="preserve">     Monthly Supply of Multivitamins for Children with Disability (50CDWs ages 0-14)</t>
  </si>
  <si>
    <t>Christmas Program &amp; Gift Giving</t>
  </si>
  <si>
    <t>Quarterly meetings</t>
  </si>
  <si>
    <t>Financial Assistance for Mobility Devices &amp; Prosthesis</t>
  </si>
  <si>
    <t>Sustainable Livelihood Programs for PWD</t>
  </si>
  <si>
    <t>Purchase of Office Furnitures for Office of the Persons with Disability Affairs</t>
  </si>
  <si>
    <t>Women with Disability Month Celebration</t>
  </si>
  <si>
    <t>Support to Emergency Welfare</t>
  </si>
  <si>
    <t>Family and Community Disaster Preparedness</t>
  </si>
  <si>
    <t>Logistic Support in the Implementation of Pantawid Pamilyang Pilipino &amp; Sustainable &amp; livelihood Program</t>
  </si>
  <si>
    <t>Parent Leaders Team Building</t>
  </si>
  <si>
    <t>Parent Leader Quarterly Meeting</t>
  </si>
  <si>
    <t>City Advisory Committee Meeting</t>
  </si>
  <si>
    <t>Youth Development Session</t>
  </si>
  <si>
    <t>Bio Intensive Garden Program</t>
  </si>
  <si>
    <t>Pantawid Pamilya Graduation</t>
  </si>
  <si>
    <t>Sustainable Livelihood Program</t>
  </si>
  <si>
    <t>AGRICULTURAL SERVICES</t>
  </si>
  <si>
    <t>Farmer's Festival</t>
  </si>
  <si>
    <t>OFFICE OF THE CITY AGRICULTURIST</t>
  </si>
  <si>
    <t>Aquacultural &amp; Fisheries Program</t>
  </si>
  <si>
    <t>Supplies and Materials for the City Plant Nursery</t>
  </si>
  <si>
    <t>Provision of Plastic Mulch for Vegetable Growers</t>
  </si>
  <si>
    <t>Purchase of Coconut and Fruit Tree Seedlings</t>
  </si>
  <si>
    <t>Organic Agriculture Program</t>
  </si>
  <si>
    <t>Provision of Manual Fertilizer Applicator for Corn Growers</t>
  </si>
  <si>
    <t>Repair &amp; Maintenance of farm machineries</t>
  </si>
  <si>
    <t>Fertilizer for Vegetable Growers</t>
  </si>
  <si>
    <t>Purchase of Fertilizer for Distribution to Farmers</t>
  </si>
  <si>
    <t>Purchase of Palay Seeds for Distribution to Farmers</t>
  </si>
  <si>
    <t>Fuel for Farm Machinery Service to Farmers</t>
  </si>
  <si>
    <t>Purchase of Assorted Hybrid Vegetables Seeds for Distribution to Farmers</t>
  </si>
  <si>
    <t>VETERINARY SERVICES</t>
  </si>
  <si>
    <t xml:space="preserve">      Recovery Assistance to Hog Raisers affected to African Swine Fever (ASF)</t>
  </si>
  <si>
    <t>VETERINARY OFFICE</t>
  </si>
  <si>
    <t xml:space="preserve">      Distribution of Free Medicines &amp; Dewormers (Flu kit &amp; Vit.) for Livestock Raisers</t>
  </si>
  <si>
    <t>SPECIAL EDUCATION FUND</t>
  </si>
  <si>
    <t xml:space="preserve">I. Support to Operations </t>
  </si>
  <si>
    <t>Telephone Expenses</t>
  </si>
  <si>
    <t>SEF</t>
  </si>
  <si>
    <t>April- December 2022</t>
  </si>
  <si>
    <t>Repair of Office Equipment</t>
  </si>
  <si>
    <t>Purchase of Office Furnitures</t>
  </si>
  <si>
    <t>II. OTHER PROGRAMS</t>
  </si>
  <si>
    <t>A. Assistance in the Implementation of the basic Education Continuity Plan</t>
  </si>
  <si>
    <t>B. Assistance for the Initial Implementation of Herd Schooling</t>
  </si>
  <si>
    <t>C. Gulayan sa Paaralan</t>
  </si>
  <si>
    <t>III. CAPITAL OUTLAYS</t>
  </si>
  <si>
    <t>A. Infrastructure Development</t>
  </si>
  <si>
    <t xml:space="preserve">   Construction/Completion* of Perimeter Fence/Widening of School Gate</t>
  </si>
  <si>
    <t xml:space="preserve">   Constrcution of Wash Facility/Comfort Room</t>
  </si>
  <si>
    <t xml:space="preserve">   Construction of Covered Court</t>
  </si>
  <si>
    <t>B. Other Property and Equipment</t>
  </si>
  <si>
    <t xml:space="preserve">   a. ICT Equipment</t>
  </si>
  <si>
    <t xml:space="preserve">   b. Other Equipment</t>
  </si>
  <si>
    <t>C. Additional funding for Expenditures Programmed Under SEF 2021</t>
  </si>
  <si>
    <t>Negotiated Procurement-Small Value Procurement/ Public Bidding</t>
  </si>
  <si>
    <t>Prepared by:</t>
  </si>
  <si>
    <t>Noted by:</t>
  </si>
  <si>
    <t>Approved by:</t>
  </si>
  <si>
    <t>SGD</t>
  </si>
  <si>
    <t>MICHELL G. MANUEL, CE</t>
  </si>
  <si>
    <t>MARK ANGELO V. SABAS</t>
  </si>
  <si>
    <t>MARLON F. SORIA</t>
  </si>
  <si>
    <t>ENGR. ALBERT D. CHUA</t>
  </si>
  <si>
    <t>BAC Secretariat Head-Infra</t>
  </si>
  <si>
    <t>BAC Secretariat Head-Goods</t>
  </si>
  <si>
    <t>BAC Chairman</t>
  </si>
  <si>
    <t>City Mayor</t>
  </si>
</sst>
</file>

<file path=xl/styles.xml><?xml version="1.0" encoding="utf-8"?>
<styleSheet xmlns="http://schemas.openxmlformats.org/spreadsheetml/2006/main" xml:space="preserve">
  <numFmts count="2">
    <numFmt numFmtId="164" formatCode="_-* #,##0.00_-;\-* #,##0.00_-;_-* &quot;-&quot;??_-;_-@_-"/>
    <numFmt numFmtId="165" formatCode="_(* #,##0.00_);_(* \(#,##0.00\);_(* &quot;-&quot;??_);_(@_)"/>
  </numFmts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Arial Narrow"/>
    </font>
    <font>
      <b val="1"/>
      <i val="0"/>
      <strike val="0"/>
      <u val="none"/>
      <sz val="10"/>
      <color rgb="FF000000"/>
      <name val="Arial Narrow"/>
    </font>
    <font>
      <b val="0"/>
      <i val="0"/>
      <strike val="0"/>
      <u val="none"/>
      <sz val="11"/>
      <color rgb="FF000000"/>
      <name val="Arial Narrow"/>
    </font>
    <font>
      <b val="0"/>
      <i val="0"/>
      <strike val="0"/>
      <u val="none"/>
      <sz val="9"/>
      <color rgb="FF000000"/>
      <name val="Arial Narrow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 Narrow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0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1" numFmtId="0" fillId="3" borderId="1" applyFont="1" applyNumberFormat="0" applyFill="1" applyBorder="1" applyAlignment="1" applyProtection="true">
      <alignment horizontal="general" vertical="bottom" textRotation="0" wrapText="true" shrinkToFit="false"/>
      <protection locked="false"/>
    </xf>
    <xf xfId="0" fontId="1" numFmtId="0" fillId="3" borderId="1" applyFont="1" applyNumberFormat="0" applyFill="1" applyBorder="1" applyAlignment="0" applyProtection="true">
      <alignment horizontal="general" vertical="bottom" textRotation="0" wrapText="false" shrinkToFit="false"/>
      <protection locked="false"/>
    </xf>
    <xf xfId="0" fontId="1" numFmtId="0" fillId="3" borderId="1" applyFont="1" applyNumberFormat="0" applyFill="1" applyBorder="1" applyAlignment="1" applyProtection="true">
      <alignment horizontal="right" vertical="bottom" textRotation="0" wrapText="false" shrinkToFit="false"/>
      <protection locked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3" numFmtId="0" fillId="2" borderId="1" applyFont="1" applyNumberFormat="0" applyFill="0" applyBorder="1" applyAlignment="1">
      <alignment horizontal="general" vertical="center" textRotation="0" wrapText="true" shrinkToFit="false"/>
    </xf>
    <xf xfId="0" fontId="4" numFmtId="0" fillId="2" borderId="1" applyFont="1" applyNumberFormat="0" applyFill="0" applyBorder="1" applyAlignment="1" applyProtection="true">
      <alignment horizontal="general" vertical="center" textRotation="0" wrapText="true" shrinkToFit="false"/>
      <protection locked="false"/>
    </xf>
    <xf xfId="0" fontId="1" numFmtId="0" fillId="2" borderId="1" applyFont="1" applyNumberFormat="0" applyFill="0" applyBorder="1" applyAlignment="1">
      <alignment horizontal="general" vertical="center" textRotation="0" wrapText="true" shrinkToFit="false"/>
    </xf>
    <xf xfId="0" fontId="3" numFmtId="0" fillId="2" borderId="1" applyFont="1" applyNumberFormat="0" applyFill="0" applyBorder="1" applyAlignment="1">
      <alignment horizontal="general" vertical="center" textRotation="0" wrapText="tru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49" fillId="2" borderId="1" applyFont="1" applyNumberFormat="1" applyFill="0" applyBorder="1" applyAlignment="1">
      <alignment horizontal="center" vertical="center" textRotation="0" wrapText="true" shrinkToFit="false"/>
    </xf>
    <xf xfId="0" fontId="3" numFmtId="164" fillId="2" borderId="1" applyFont="1" applyNumberFormat="1" applyFill="0" applyBorder="1" applyAlignment="1">
      <alignment horizontal="general" vertical="center" textRotation="0" wrapText="false" shrinkToFit="false"/>
    </xf>
    <xf xfId="0" fontId="3" numFmtId="4" fillId="2" borderId="1" applyFont="1" applyNumberFormat="1" applyFill="0" applyBorder="1" applyAlignment="1">
      <alignment horizontal="general" vertical="center" textRotation="0" wrapText="true" shrinkToFit="false"/>
    </xf>
    <xf xfId="0" fontId="5" numFmtId="164" fillId="2" borderId="0" applyFont="1" applyNumberFormat="1" applyFill="0" applyBorder="0" applyAlignment="1">
      <alignment horizontal="general" vertical="center" textRotation="0" wrapText="false" shrinkToFit="false"/>
    </xf>
    <xf xfId="0" fontId="3" numFmtId="4" fillId="2" borderId="1" applyFont="1" applyNumberFormat="1" applyFill="0" applyBorder="1" applyAlignment="1">
      <alignment horizontal="general" vertical="center" textRotation="0" wrapText="false" shrinkToFit="false"/>
    </xf>
    <xf xfId="0" fontId="3" numFmtId="0" fillId="4" borderId="1" applyFont="1" applyNumberFormat="0" applyFill="1" applyBorder="1" applyAlignment="1">
      <alignment horizontal="general" vertical="center" textRotation="0" wrapText="true" shrinkToFit="false"/>
    </xf>
    <xf xfId="0" fontId="3" numFmtId="0" fillId="2" borderId="2" applyFont="1" applyNumberFormat="0" applyFill="0" applyBorder="1" applyAlignment="1">
      <alignment horizontal="general" vertical="center" textRotation="0" wrapText="true" shrinkToFit="false"/>
    </xf>
    <xf xfId="0" fontId="3" numFmtId="165" fillId="2" borderId="1" applyFont="1" applyNumberFormat="1" applyFill="0" applyBorder="1" applyAlignment="1">
      <alignment horizontal="general" vertical="center" textRotation="0" wrapText="true" shrinkToFit="false"/>
    </xf>
    <xf xfId="0" fontId="3" numFmtId="0" fillId="2" borderId="3" applyFont="1" applyNumberFormat="0" applyFill="0" applyBorder="1" applyAlignment="1">
      <alignment horizontal="general" vertical="center" textRotation="0" wrapText="true" shrinkToFit="false"/>
    </xf>
    <xf xfId="0" fontId="3" numFmtId="0" fillId="2" borderId="1" applyFont="1" applyNumberFormat="0" applyFill="0" applyBorder="1" applyAlignment="1">
      <alignment horizontal="general" vertical="center" textRotation="0" wrapText="true" shrinkToFit="false"/>
    </xf>
    <xf xfId="0" fontId="3" numFmtId="164" fillId="2" borderId="1" applyFont="1" applyNumberFormat="1" applyFill="0" applyBorder="1" applyAlignment="1">
      <alignment horizontal="general" vertical="center" textRotation="0" wrapText="false" shrinkToFit="false"/>
    </xf>
    <xf xfId="0" fontId="3" numFmtId="164" fillId="2" borderId="1" applyFont="1" applyNumberFormat="1" applyFill="0" applyBorder="1" applyAlignment="1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164" fillId="2" borderId="1" applyFont="1" applyNumberFormat="1" applyFill="0" applyBorder="1" applyAlignment="1">
      <alignment horizontal="general" vertical="center" textRotation="0" wrapText="true" shrinkToFit="false"/>
    </xf>
    <xf xfId="0" fontId="3" numFmtId="0" fillId="2" borderId="1" applyFont="1" applyNumberFormat="0" applyFill="0" applyBorder="1" applyAlignment="1">
      <alignment horizontal="general" vertical="center" textRotation="0" wrapText="true" shrinkToFit="false"/>
    </xf>
    <xf xfId="0" fontId="3" numFmtId="4" fillId="2" borderId="1" applyFont="1" applyNumberFormat="1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0" applyBorder="1" applyAlignment="1">
      <alignment horizontal="general" vertical="center" textRotation="0" wrapText="true" shrinkToFit="false"/>
    </xf>
    <xf xfId="0" fontId="3" numFmtId="0" fillId="3" borderId="1" applyFont="1" applyNumberFormat="0" applyFill="1" applyBorder="1" applyAlignment="1">
      <alignment horizontal="general" vertical="center" textRotation="0" wrapText="true" shrinkToFit="false"/>
    </xf>
    <xf xfId="0" fontId="3" numFmtId="0" fillId="2" borderId="1" applyFont="1" applyNumberFormat="0" applyFill="0" applyBorder="1" applyAlignment="1">
      <alignment horizontal="left" vertical="center" textRotation="0" wrapText="true" shrinkToFit="false"/>
    </xf>
    <xf xfId="0" fontId="3" numFmtId="0" fillId="3" borderId="1" applyFont="1" applyNumberFormat="0" applyFill="1" applyBorder="1" applyAlignment="1">
      <alignment horizontal="general" vertical="center" textRotation="0" wrapText="true" shrinkToFit="false"/>
    </xf>
    <xf xfId="0" fontId="4" numFmtId="0" fillId="2" borderId="1" applyFont="1" applyNumberFormat="0" applyFill="0" applyBorder="1" applyAlignment="1">
      <alignment horizontal="general" vertical="center" textRotation="0" wrapText="true" shrinkToFit="false"/>
    </xf>
    <xf xfId="0" fontId="4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0" fillId="3" borderId="1" applyFont="1" applyNumberFormat="0" applyFill="1" applyBorder="1" applyAlignment="1">
      <alignment horizontal="center" vertical="center" textRotation="0" wrapText="tru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center" vertical="center" textRotation="0" wrapText="true" shrinkToFit="false"/>
    </xf>
    <xf xfId="0" fontId="3" numFmtId="164" fillId="2" borderId="2" applyFont="1" applyNumberFormat="1" applyFill="0" applyBorder="1" applyAlignment="1">
      <alignment horizontal="general" vertical="center" textRotation="0" wrapText="false" shrinkToFit="false"/>
    </xf>
    <xf xfId="0" fontId="3" numFmtId="4" fillId="2" borderId="3" applyFont="1" applyNumberFormat="1" applyFill="0" applyBorder="1" applyAlignment="1">
      <alignment horizontal="general" vertical="center" textRotation="0" wrapText="true" shrinkToFit="false"/>
    </xf>
    <xf xfId="0" fontId="3" numFmtId="0" fillId="2" borderId="4" applyFont="1" applyNumberFormat="0" applyFill="0" applyBorder="1" applyAlignment="1">
      <alignment horizontal="general" vertical="center" textRotation="0" wrapText="true" shrinkToFit="false"/>
    </xf>
    <xf xfId="0" fontId="3" numFmtId="0" fillId="2" borderId="4" applyFont="1" applyNumberFormat="0" applyFill="0" applyBorder="1" applyAlignment="1">
      <alignment horizontal="general" vertical="center" textRotation="0" wrapText="true" shrinkToFit="false"/>
    </xf>
    <xf xfId="0" fontId="3" numFmtId="0" fillId="2" borderId="4" applyFont="1" applyNumberFormat="0" applyFill="0" applyBorder="1" applyAlignment="1">
      <alignment horizontal="center" vertical="center" textRotation="0" wrapText="true" shrinkToFit="false"/>
    </xf>
    <xf xfId="0" fontId="3" numFmtId="0" fillId="2" borderId="4" applyFont="1" applyNumberFormat="0" applyFill="0" applyBorder="1" applyAlignment="1">
      <alignment horizontal="center" vertical="center" textRotation="0" wrapText="true" shrinkToFit="false"/>
    </xf>
    <xf xfId="0" fontId="3" numFmtId="49" fillId="2" borderId="4" applyFont="1" applyNumberFormat="1" applyFill="0" applyBorder="1" applyAlignment="1">
      <alignment horizontal="center" vertical="center" textRotation="0" wrapText="true" shrinkToFit="false"/>
    </xf>
    <xf xfId="0" fontId="3" numFmtId="164" fillId="2" borderId="4" applyFont="1" applyNumberFormat="1" applyFill="0" applyBorder="1" applyAlignment="1">
      <alignment horizontal="general" vertical="center" textRotation="0" wrapText="false" shrinkToFit="false"/>
    </xf>
    <xf xfId="0" fontId="3" numFmtId="4" fillId="2" borderId="4" applyFont="1" applyNumberFormat="1" applyFill="0" applyBorder="1" applyAlignment="1">
      <alignment horizontal="general" vertical="center" textRotation="0" wrapText="false" shrinkToFit="false"/>
    </xf>
    <xf xfId="0" fontId="3" numFmtId="4" fillId="2" borderId="4" applyFont="1" applyNumberFormat="1" applyFill="0" applyBorder="1" applyAlignment="1">
      <alignment horizontal="general" vertical="center" textRotation="0" wrapText="true" shrinkToFit="false"/>
    </xf>
    <xf xfId="0" fontId="1" numFmtId="0" fillId="2" borderId="3" applyFont="1" applyNumberFormat="0" applyFill="0" applyBorder="1" applyAlignment="1">
      <alignment horizontal="general" vertical="center" textRotation="0" wrapText="true" shrinkToFit="false"/>
    </xf>
    <xf xfId="0" fontId="1" numFmtId="0" fillId="2" borderId="0" applyFont="1" applyNumberFormat="0" applyFill="0" applyBorder="0" applyAlignment="1">
      <alignment horizontal="general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1" numFmtId="4" fillId="2" borderId="1" applyFont="1" applyNumberFormat="1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7" numFmtId="0" fillId="2" borderId="0" applyFont="1" applyNumberFormat="0" applyFill="0" applyBorder="0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7" numFmtId="0" fillId="2" borderId="0" applyFont="1" applyNumberFormat="0" applyFill="0" applyBorder="0" applyAlignment="1">
      <alignment horizontal="center" vertical="center" textRotation="0" wrapText="true" shrinkToFit="false"/>
    </xf>
    <xf xfId="0" fontId="3" numFmtId="49" fillId="2" borderId="2" applyFont="1" applyNumberFormat="1" applyFill="0" applyBorder="1" applyAlignment="1">
      <alignment horizontal="center" vertical="center" textRotation="0" wrapText="true" shrinkToFit="false"/>
    </xf>
    <xf xfId="0" fontId="3" numFmtId="49" fillId="2" borderId="5" applyFont="1" applyNumberFormat="1" applyFill="0" applyBorder="1" applyAlignment="1">
      <alignment horizontal="center" vertical="center" textRotation="0" wrapText="true" shrinkToFit="false"/>
    </xf>
    <xf xfId="0" fontId="3" numFmtId="49" fillId="2" borderId="3" applyFont="1" applyNumberFormat="1" applyFill="0" applyBorder="1" applyAlignment="1">
      <alignment horizontal="center" vertical="center" textRotation="0" wrapText="true" shrinkToFit="false"/>
    </xf>
    <xf xfId="0" fontId="3" numFmtId="0" fillId="2" borderId="2" applyFont="1" applyNumberFormat="0" applyFill="0" applyBorder="1" applyAlignment="1">
      <alignment horizontal="general" vertical="center" textRotation="0" wrapText="true" shrinkToFit="false"/>
    </xf>
    <xf xfId="0" fontId="3" numFmtId="0" fillId="2" borderId="5" applyFont="1" applyNumberFormat="0" applyFill="0" applyBorder="1" applyAlignment="1">
      <alignment horizontal="general" vertical="center" textRotation="0" wrapText="true" shrinkToFit="false"/>
    </xf>
    <xf xfId="0" fontId="3" numFmtId="0" fillId="2" borderId="3" applyFont="1" applyNumberFormat="0" applyFill="0" applyBorder="1" applyAlignment="1">
      <alignment horizontal="general" vertical="center" textRotation="0" wrapText="true" shrinkToFit="false"/>
    </xf>
    <xf xfId="0" fontId="4" numFmtId="0" fillId="2" borderId="2" applyFont="1" applyNumberFormat="0" applyFill="0" applyBorder="1" applyAlignment="1">
      <alignment horizontal="general" vertical="center" textRotation="0" wrapText="true" shrinkToFit="false"/>
    </xf>
    <xf xfId="0" fontId="4" numFmtId="0" fillId="2" borderId="5" applyFont="1" applyNumberFormat="0" applyFill="0" applyBorder="1" applyAlignment="1">
      <alignment horizontal="general" vertical="center" textRotation="0" wrapText="true" shrinkToFit="false"/>
    </xf>
    <xf xfId="0" fontId="4" numFmtId="0" fillId="2" borderId="3" applyFont="1" applyNumberFormat="0" applyFill="0" applyBorder="1" applyAlignment="1">
      <alignment horizontal="general" vertical="center" textRotation="0" wrapText="true" shrinkToFit="false"/>
    </xf>
    <xf xfId="0" fontId="4" numFmtId="0" fillId="2" borderId="2" applyFont="1" applyNumberFormat="0" applyFill="0" applyBorder="1" applyAlignment="1">
      <alignment horizontal="left" vertical="center" textRotation="0" wrapText="true" shrinkToFit="false"/>
    </xf>
    <xf xfId="0" fontId="4" numFmtId="0" fillId="2" borderId="5" applyFont="1" applyNumberFormat="0" applyFill="0" applyBorder="1" applyAlignment="1">
      <alignment horizontal="left" vertical="center" textRotation="0" wrapText="true" shrinkToFit="false"/>
    </xf>
    <xf xfId="0" fontId="4" numFmtId="0" fillId="2" borderId="3" applyFont="1" applyNumberFormat="0" applyFill="0" applyBorder="1" applyAlignment="1">
      <alignment horizontal="left" vertical="center" textRotation="0" wrapText="true" shrinkToFit="false"/>
    </xf>
    <xf xfId="0" fontId="3" numFmtId="0" fillId="2" borderId="2" applyFont="1" applyNumberFormat="0" applyFill="0" applyBorder="1" applyAlignment="1">
      <alignment horizontal="center" vertical="center" textRotation="0" wrapText="true" shrinkToFit="false"/>
    </xf>
    <xf xfId="0" fontId="3" numFmtId="0" fillId="2" borderId="5" applyFont="1" applyNumberFormat="0" applyFill="0" applyBorder="1" applyAlignment="1">
      <alignment horizontal="center" vertical="center" textRotation="0" wrapText="true" shrinkToFit="false"/>
    </xf>
    <xf xfId="0" fontId="3" numFmtId="0" fillId="2" borderId="3" applyFont="1" applyNumberFormat="0" applyFill="0" applyBorder="1" applyAlignment="1">
      <alignment horizontal="center" vertical="center" textRotation="0" wrapText="true" shrinkToFit="false"/>
    </xf>
    <xf xfId="0" fontId="8" numFmtId="0" fillId="2" borderId="2" applyFont="1" applyNumberFormat="0" applyFill="0" applyBorder="1" applyAlignment="1">
      <alignment horizontal="general" vertical="center" textRotation="0" wrapText="true" shrinkToFit="false"/>
    </xf>
    <xf xfId="0" fontId="8" numFmtId="0" fillId="2" borderId="5" applyFont="1" applyNumberFormat="0" applyFill="0" applyBorder="1" applyAlignment="1">
      <alignment horizontal="general" vertical="center" textRotation="0" wrapText="true" shrinkToFit="false"/>
    </xf>
    <xf xfId="0" fontId="8" numFmtId="0" fillId="2" borderId="3" applyFont="1" applyNumberFormat="0" applyFill="0" applyBorder="1" applyAlignment="1">
      <alignment horizontal="general" vertical="center" textRotation="0" wrapText="true" shrinkToFit="false"/>
    </xf>
    <xf xfId="0" fontId="4" numFmtId="0" fillId="2" borderId="2" applyFont="1" applyNumberFormat="0" applyFill="0" applyBorder="1" applyAlignment="1">
      <alignment horizontal="left" vertical="center" textRotation="0" wrapText="true" shrinkToFit="false"/>
    </xf>
    <xf xfId="0" fontId="4" numFmtId="0" fillId="2" borderId="5" applyFont="1" applyNumberFormat="0" applyFill="0" applyBorder="1" applyAlignment="1">
      <alignment horizontal="left" vertical="center" textRotation="0" wrapText="true" shrinkToFit="false"/>
    </xf>
    <xf xfId="0" fontId="4" numFmtId="0" fillId="2" borderId="3" applyFont="1" applyNumberFormat="0" applyFill="0" applyBorder="1" applyAlignment="1">
      <alignment horizontal="left" vertical="center" textRotation="0" wrapText="true" shrinkToFit="false"/>
    </xf>
    <xf xfId="0" fontId="4" numFmtId="0" fillId="2" borderId="2" applyFont="1" applyNumberFormat="0" applyFill="0" applyBorder="1" applyAlignment="1">
      <alignment horizontal="general" vertical="center" textRotation="0" wrapText="true" shrinkToFit="false"/>
    </xf>
    <xf xfId="0" fontId="4" numFmtId="0" fillId="2" borderId="5" applyFont="1" applyNumberFormat="0" applyFill="0" applyBorder="1" applyAlignment="1">
      <alignment horizontal="general" vertical="center" textRotation="0" wrapText="true" shrinkToFit="false"/>
    </xf>
    <xf xfId="0" fontId="4" numFmtId="0" fillId="2" borderId="3" applyFont="1" applyNumberFormat="0" applyFill="0" applyBorder="1" applyAlignment="1">
      <alignment horizontal="general" vertical="center" textRotation="0" wrapText="true" shrinkToFit="false"/>
    </xf>
    <xf xfId="0" fontId="3" numFmtId="0" fillId="2" borderId="2" applyFont="1" applyNumberFormat="0" applyFill="0" applyBorder="1" applyAlignment="1">
      <alignment horizontal="general" vertical="center" textRotation="0" wrapText="true" shrinkToFit="false"/>
    </xf>
    <xf xfId="0" fontId="3" numFmtId="0" fillId="2" borderId="5" applyFont="1" applyNumberFormat="0" applyFill="0" applyBorder="1" applyAlignment="1">
      <alignment horizontal="general" vertical="center" textRotation="0" wrapText="true" shrinkToFit="false"/>
    </xf>
    <xf xfId="0" fontId="3" numFmtId="0" fillId="2" borderId="3" applyFont="1" applyNumberFormat="0" applyFill="0" applyBorder="1" applyAlignment="1">
      <alignment horizontal="general" vertical="center" textRotation="0" wrapText="true" shrinkToFit="false"/>
    </xf>
    <xf xfId="0" fontId="3" numFmtId="0" fillId="2" borderId="2" applyFont="1" applyNumberFormat="0" applyFill="0" applyBorder="1" applyAlignment="1">
      <alignment horizontal="left" vertical="center" textRotation="0" wrapText="true" shrinkToFit="false"/>
    </xf>
    <xf xfId="0" fontId="3" numFmtId="0" fillId="2" borderId="5" applyFont="1" applyNumberFormat="0" applyFill="0" applyBorder="1" applyAlignment="1">
      <alignment horizontal="left" vertical="center" textRotation="0" wrapText="true" shrinkToFit="false"/>
    </xf>
    <xf xfId="0" fontId="3" numFmtId="0" fillId="2" borderId="3" applyFont="1" applyNumberFormat="0" applyFill="0" applyBorder="1" applyAlignment="1">
      <alignment horizontal="left" vertical="center" textRotation="0" wrapText="true" shrinkToFit="false"/>
    </xf>
    <xf xfId="0" fontId="4" numFmtId="9" fillId="2" borderId="2" applyFont="1" applyNumberFormat="1" applyFill="0" applyBorder="1" applyAlignment="1">
      <alignment horizontal="general" vertical="center" textRotation="0" wrapText="true" shrinkToFit="false"/>
    </xf>
    <xf xfId="0" fontId="4" numFmtId="9" fillId="2" borderId="5" applyFont="1" applyNumberFormat="1" applyFill="0" applyBorder="1" applyAlignment="1">
      <alignment horizontal="general" vertical="center" textRotation="0" wrapText="true" shrinkToFit="false"/>
    </xf>
    <xf xfId="0" fontId="4" numFmtId="9" fillId="2" borderId="3" applyFont="1" applyNumberFormat="1" applyFill="0" applyBorder="1" applyAlignment="1">
      <alignment horizontal="general" vertical="center" textRotation="0" wrapText="true" shrinkToFit="false"/>
    </xf>
    <xf xfId="0" fontId="2" numFmtId="0" fillId="3" borderId="2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" numFmtId="0" fillId="3" borderId="5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" numFmtId="0" fillId="3" borderId="3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" numFmtId="0" fillId="3" borderId="6" applyFont="1" applyNumberFormat="0" applyFill="1" applyBorder="1" applyAlignment="1">
      <alignment horizontal="center" vertical="center" textRotation="0" wrapText="true" shrinkToFit="false"/>
    </xf>
    <xf xfId="0" fontId="2" numFmtId="0" fillId="3" borderId="7" applyFont="1" applyNumberFormat="0" applyFill="1" applyBorder="1" applyAlignment="1">
      <alignment horizontal="center" vertical="center" textRotation="0" wrapText="true" shrinkToFit="false"/>
    </xf>
    <xf xfId="0" fontId="2" numFmtId="0" fillId="3" borderId="1" applyFont="1" applyNumberFormat="0" applyFill="1" applyBorder="1" applyAlignment="1">
      <alignment horizontal="general" vertical="center" textRotation="0" wrapText="true" shrinkToFit="false"/>
    </xf>
    <xf xfId="0" fontId="2" numFmtId="0" fillId="3" borderId="2" applyFont="1" applyNumberFormat="0" applyFill="1" applyBorder="1" applyAlignment="1">
      <alignment horizontal="center" vertical="center" textRotation="0" wrapText="true" shrinkToFit="false"/>
    </xf>
    <xf xfId="0" fontId="2" numFmtId="0" fillId="3" borderId="5" applyFont="1" applyNumberFormat="0" applyFill="1" applyBorder="1" applyAlignment="1">
      <alignment horizontal="center" vertical="center" textRotation="0" wrapText="true" shrinkToFit="false"/>
    </xf>
    <xf xfId="0" fontId="2" numFmtId="0" fillId="3" borderId="3" applyFont="1" applyNumberFormat="0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12">
    <dxf>
      <font>
        <b val="0"/>
        <sz val="11"/>
        <color rgb="FF000000"/>
        <name val="Calibri"/>
      </font>
      <numFmt numFmtId="164" formatCode="General"/>
      <fill>
        <patternFill patternType="solid">
          <fgColor rgb="FFFF9900"/>
          <bgColor rgb="FFFF6600"/>
        </patternFill>
      </fill>
      <alignment/>
      <border/>
    </dxf>
    <dxf>
      <font>
        <b val="0"/>
        <sz val="11"/>
        <color rgb="FF000000"/>
        <name val="Calibri"/>
      </font>
      <numFmt numFmtId="164" formatCode="General"/>
      <fill>
        <patternFill patternType="solid">
          <fgColor rgb="FFFF9900"/>
          <bgColor rgb="FFFF6600"/>
        </patternFill>
      </fill>
      <alignment/>
      <border/>
    </dxf>
    <dxf>
      <font>
        <b val="0"/>
        <sz val="11"/>
        <color rgb="FF000000"/>
        <name val="Calibri"/>
      </font>
      <numFmt numFmtId="164" formatCode="General"/>
      <fill>
        <patternFill patternType="solid">
          <fgColor rgb="FFFF9900"/>
          <bgColor rgb="FFFF6600"/>
        </patternFill>
      </fill>
      <alignment/>
      <border/>
    </dxf>
    <dxf>
      <font>
        <b val="0"/>
        <sz val="11"/>
        <color rgb="FF000000"/>
        <name val="Calibri"/>
      </font>
      <numFmt numFmtId="164" formatCode="General"/>
      <fill>
        <patternFill patternType="solid">
          <fgColor rgb="FFFF9900"/>
          <bgColor rgb="FFFF6600"/>
        </patternFill>
      </fill>
      <alignment/>
      <border/>
    </dxf>
    <dxf>
      <font>
        <b val="0"/>
        <sz val="11"/>
        <color rgb="FF000000"/>
        <name val="Calibri"/>
      </font>
      <numFmt numFmtId="164" formatCode="General"/>
      <fill>
        <patternFill patternType="solid">
          <fgColor rgb="FFFF9900"/>
          <bgColor rgb="FFFF6600"/>
        </patternFill>
      </fill>
      <alignment/>
      <border/>
    </dxf>
    <dxf>
      <font>
        <b val="0"/>
        <sz val="11"/>
        <color rgb="FF000000"/>
        <name val="Calibri"/>
      </font>
      <numFmt numFmtId="164" formatCode="General"/>
      <fill>
        <patternFill patternType="solid">
          <fgColor rgb="FFFF9900"/>
          <bgColor rgb="FFFF6600"/>
        </patternFill>
      </fill>
      <alignment/>
      <border/>
    </dxf>
    <dxf>
      <font>
        <b val="0"/>
        <sz val="11"/>
        <color rgb="FF000000"/>
        <name val="Calibri"/>
      </font>
      <numFmt numFmtId="164" formatCode="General"/>
      <fill>
        <patternFill patternType="solid">
          <fgColor rgb="FFFF9900"/>
          <bgColor rgb="FFFF6600"/>
        </patternFill>
      </fill>
      <alignment/>
      <border/>
    </dxf>
    <dxf>
      <font>
        <b val="0"/>
        <sz val="11"/>
        <color rgb="FF000000"/>
        <name val="Calibri"/>
      </font>
      <numFmt numFmtId="164" formatCode="General"/>
      <fill>
        <patternFill patternType="solid">
          <fgColor rgb="FFFF9900"/>
          <bgColor rgb="FFFF6600"/>
        </patternFill>
      </fill>
      <alignment/>
      <border/>
    </dxf>
    <dxf>
      <font>
        <b val="0"/>
        <sz val="11"/>
        <color rgb="FF000000"/>
        <name val="Calibri"/>
      </font>
      <numFmt numFmtId="164" formatCode="General"/>
      <fill>
        <patternFill patternType="solid">
          <fgColor rgb="FFFF9900"/>
          <bgColor rgb="FFFF6600"/>
        </patternFill>
      </fill>
      <alignment/>
      <border/>
    </dxf>
    <dxf>
      <font>
        <b val="0"/>
        <sz val="11"/>
        <color rgb="FF000000"/>
        <name val="Calibri"/>
      </font>
      <numFmt numFmtId="164" formatCode="General"/>
      <fill>
        <patternFill patternType="solid">
          <fgColor rgb="FFFF9900"/>
          <bgColor rgb="FFFF6600"/>
        </patternFill>
      </fill>
      <alignment/>
      <border/>
    </dxf>
    <dxf>
      <font>
        <b val="0"/>
        <sz val="11"/>
        <color rgb="FF000000"/>
        <name val="Calibri"/>
      </font>
      <numFmt numFmtId="164" formatCode="General"/>
      <fill>
        <patternFill patternType="solid">
          <fgColor rgb="FFFF9900"/>
          <bgColor rgb="FFFF6600"/>
        </patternFill>
      </fill>
      <alignment/>
      <border/>
    </dxf>
    <dxf>
      <font>
        <b val="0"/>
        <sz val="11"/>
        <color rgb="FF000000"/>
        <name val="Calibri"/>
      </font>
      <numFmt numFmtId="164" formatCode="General"/>
      <fill>
        <patternFill patternType="solid">
          <fgColor rgb="FFFF9900"/>
          <bgColor rgb="FFFF6600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png"/><Relationship Id="rId3" Type="http://schemas.openxmlformats.org/officeDocument/2006/relationships/image" Target="../media/image33.png"/><Relationship Id="rId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600075</xdr:colOff>
      <xdr:row>365</xdr:row>
      <xdr:rowOff>66675</xdr:rowOff>
    </xdr:from>
    <xdr:ext cx="1485900" cy="676275"/>
    <xdr:pic>
      <xdr:nvPicPr>
        <xdr:cNvPr id="1" name="Picture 4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361950</xdr:colOff>
      <xdr:row>366</xdr:row>
      <xdr:rowOff>76200</xdr:rowOff>
    </xdr:from>
    <xdr:ext cx="1028700" cy="390525"/>
    <xdr:pic>
      <xdr:nvPicPr>
        <xdr:cNvPr id="2" name="Picture 5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161925</xdr:colOff>
      <xdr:row>366</xdr:row>
      <xdr:rowOff>76200</xdr:rowOff>
    </xdr:from>
    <xdr:ext cx="1009650" cy="285750"/>
    <xdr:pic>
      <xdr:nvPicPr>
        <xdr:cNvPr id="3" name="Picture 6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76200</xdr:colOff>
      <xdr:row>366</xdr:row>
      <xdr:rowOff>38100</xdr:rowOff>
    </xdr:from>
    <xdr:ext cx="1457325" cy="638175"/>
    <xdr:pic>
      <xdr:nvPicPr>
        <xdr:cNvPr id="4" name="Picture 7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E440"/>
  <sheetViews>
    <sheetView tabSelected="1" workbookViewId="0" zoomScale="85" zoomScaleNormal="85" showGridLines="true" showRowColHeaders="1">
      <pane ySplit="4" topLeftCell="A200" activePane="bottomLeft" state="frozen"/>
      <selection pane="bottomLeft" activeCell="A200" sqref="A200"/>
    </sheetView>
  </sheetViews>
  <sheetFormatPr defaultRowHeight="14.4" defaultColWidth="9.140625" outlineLevelRow="0" outlineLevelCol="0"/>
  <cols>
    <col min="1" max="1" width="6.5703125" customWidth="true" style="1"/>
    <col min="2" max="2" width="49.7109375" customWidth="true" style="53"/>
    <col min="3" max="3" width="15.5703125" customWidth="true" style="55"/>
    <col min="4" max="4" width="13.5703125" customWidth="true" style="1"/>
    <col min="5" max="5" width="13.140625" customWidth="true" style="53"/>
    <col min="6" max="6" width="10.7109375" customWidth="true" style="1"/>
    <col min="7" max="7" width="9.140625" style="1"/>
    <col min="8" max="8" width="9.140625" style="1"/>
    <col min="9" max="9" width="9.140625" style="1"/>
    <col min="10" max="10" width="10.28515625" customWidth="true" style="1"/>
    <col min="11" max="11" width="15.7109375" customWidth="true" style="1"/>
    <col min="12" max="12" width="15.7109375" customWidth="true" style="1"/>
    <col min="13" max="13" width="15.7109375" customWidth="true" style="1"/>
    <col min="14" max="14" width="13.140625" customWidth="true" style="1"/>
    <col min="15" max="15" width="9.140625" style="1"/>
  </cols>
  <sheetData>
    <row r="1" spans="1:31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8"/>
    </row>
    <row r="2" spans="1:31">
      <c r="A2" s="2"/>
      <c r="B2" s="3"/>
      <c r="C2" s="2"/>
      <c r="D2" s="4"/>
      <c r="E2" s="3"/>
      <c r="F2" s="4"/>
      <c r="G2" s="4"/>
      <c r="H2" s="4"/>
      <c r="I2" s="4"/>
      <c r="J2" s="4"/>
      <c r="K2" s="5"/>
      <c r="L2" s="2"/>
      <c r="M2" s="2"/>
      <c r="N2" s="4"/>
    </row>
    <row r="3" spans="1:31" customHeight="1" ht="12.75" s="6" customFormat="1">
      <c r="A3" s="99" t="s">
        <v>1</v>
      </c>
      <c r="B3" s="101" t="s">
        <v>2</v>
      </c>
      <c r="C3" s="99" t="s">
        <v>3</v>
      </c>
      <c r="D3" s="99" t="s">
        <v>4</v>
      </c>
      <c r="E3" s="99" t="s">
        <v>5</v>
      </c>
      <c r="F3" s="102" t="s">
        <v>6</v>
      </c>
      <c r="G3" s="103"/>
      <c r="H3" s="103"/>
      <c r="I3" s="104"/>
      <c r="J3" s="99" t="s">
        <v>7</v>
      </c>
      <c r="K3" s="102" t="s">
        <v>8</v>
      </c>
      <c r="L3" s="103"/>
      <c r="M3" s="104"/>
      <c r="N3" s="99" t="s">
        <v>9</v>
      </c>
    </row>
    <row r="4" spans="1:31" customHeight="1" ht="51" s="6" customFormat="1">
      <c r="A4" s="100"/>
      <c r="B4" s="101"/>
      <c r="C4" s="100"/>
      <c r="D4" s="100"/>
      <c r="E4" s="100"/>
      <c r="F4" s="7" t="s">
        <v>10</v>
      </c>
      <c r="G4" s="7" t="s">
        <v>11</v>
      </c>
      <c r="H4" s="7" t="s">
        <v>12</v>
      </c>
      <c r="I4" s="7" t="s">
        <v>13</v>
      </c>
      <c r="J4" s="100"/>
      <c r="K4" s="7" t="s">
        <v>14</v>
      </c>
      <c r="L4" s="7" t="s">
        <v>15</v>
      </c>
      <c r="M4" s="7" t="s">
        <v>16</v>
      </c>
      <c r="N4" s="100"/>
    </row>
    <row r="5" spans="1:31" customHeight="1" ht="12" s="10" customFormat="1">
      <c r="A5" s="8"/>
      <c r="B5" s="9" t="s">
        <v>17</v>
      </c>
      <c r="C5" s="75"/>
      <c r="D5" s="76"/>
      <c r="E5" s="76"/>
      <c r="F5" s="76"/>
      <c r="G5" s="76"/>
      <c r="H5" s="76"/>
      <c r="I5" s="76"/>
      <c r="J5" s="76"/>
      <c r="K5" s="76"/>
      <c r="L5" s="76"/>
      <c r="M5" s="76"/>
      <c r="N5" s="77"/>
    </row>
    <row r="6" spans="1:31" customHeight="1" ht="24.95" s="10" customFormat="1">
      <c r="A6" s="8"/>
      <c r="B6" s="11" t="s">
        <v>18</v>
      </c>
      <c r="C6" s="12" t="s">
        <v>19</v>
      </c>
      <c r="D6" s="12" t="s">
        <v>20</v>
      </c>
      <c r="E6" s="12" t="s">
        <v>21</v>
      </c>
      <c r="F6" s="13" t="s">
        <v>22</v>
      </c>
      <c r="G6" s="13" t="s">
        <v>23</v>
      </c>
      <c r="H6" s="13" t="s">
        <v>23</v>
      </c>
      <c r="I6" s="13" t="s">
        <v>23</v>
      </c>
      <c r="J6" s="12" t="s">
        <v>24</v>
      </c>
      <c r="K6" s="14">
        <f>SUM(L6:M6)</f>
        <v>10241176.5</v>
      </c>
      <c r="L6" s="14">
        <f>8893553.5+O6</f>
        <v>10241176.5</v>
      </c>
      <c r="M6" s="15"/>
      <c r="N6" s="12" t="s">
        <v>25</v>
      </c>
      <c r="O6" s="10">
        <v>1347623</v>
      </c>
    </row>
    <row r="7" spans="1:31" customHeight="1" ht="24.95" s="10" customFormat="1">
      <c r="A7" s="8"/>
      <c r="B7" s="11" t="s">
        <v>18</v>
      </c>
      <c r="C7" s="12" t="s">
        <v>19</v>
      </c>
      <c r="D7" s="12" t="s">
        <v>20</v>
      </c>
      <c r="E7" s="12" t="s">
        <v>21</v>
      </c>
      <c r="F7" s="13" t="s">
        <v>26</v>
      </c>
      <c r="G7" s="13" t="s">
        <v>26</v>
      </c>
      <c r="H7" s="13" t="s">
        <v>27</v>
      </c>
      <c r="I7" s="13" t="s">
        <v>27</v>
      </c>
      <c r="J7" s="12" t="s">
        <v>24</v>
      </c>
      <c r="K7" s="14">
        <f>SUM(L7:M7)</f>
        <v>7135931.6</v>
      </c>
      <c r="L7" s="14">
        <f>16040478.1-L6+79303.5+5000+4000+18155+102701+80921+33945+74398+244230+28996.5+79980+585000</f>
        <v>7135931.6</v>
      </c>
      <c r="M7" s="15"/>
      <c r="N7" s="12" t="s">
        <v>28</v>
      </c>
    </row>
    <row r="8" spans="1:31" customHeight="1" ht="60" s="10" customFormat="1">
      <c r="A8" s="8"/>
      <c r="B8" s="11" t="s">
        <v>29</v>
      </c>
      <c r="C8" s="12" t="s">
        <v>30</v>
      </c>
      <c r="D8" s="12" t="s">
        <v>20</v>
      </c>
      <c r="E8" s="12" t="s">
        <v>31</v>
      </c>
      <c r="F8" s="13" t="s">
        <v>32</v>
      </c>
      <c r="G8" s="13" t="s">
        <v>22</v>
      </c>
      <c r="H8" s="13" t="s">
        <v>23</v>
      </c>
      <c r="I8" s="13" t="s">
        <v>23</v>
      </c>
      <c r="J8" s="12" t="s">
        <v>24</v>
      </c>
      <c r="K8" s="14">
        <f>SUM(L8:M8)</f>
        <v>2774325</v>
      </c>
      <c r="L8" s="14">
        <v>2774325</v>
      </c>
      <c r="M8" s="15"/>
      <c r="N8" s="12"/>
    </row>
    <row r="9" spans="1:31" customHeight="1" ht="24.95" s="10" customFormat="1">
      <c r="A9" s="8"/>
      <c r="B9" s="11" t="s">
        <v>33</v>
      </c>
      <c r="C9" s="12" t="s">
        <v>34</v>
      </c>
      <c r="D9" s="12" t="s">
        <v>20</v>
      </c>
      <c r="E9" s="12" t="s">
        <v>21</v>
      </c>
      <c r="F9" s="13" t="s">
        <v>32</v>
      </c>
      <c r="G9" s="13" t="s">
        <v>22</v>
      </c>
      <c r="H9" s="13" t="s">
        <v>23</v>
      </c>
      <c r="I9" s="13" t="s">
        <v>23</v>
      </c>
      <c r="J9" s="12" t="s">
        <v>24</v>
      </c>
      <c r="K9" s="14">
        <f>SUM(L9:M9)</f>
        <v>8988221</v>
      </c>
      <c r="L9" s="14">
        <v>8988221</v>
      </c>
      <c r="M9" s="15"/>
      <c r="N9" s="12" t="s">
        <v>25</v>
      </c>
    </row>
    <row r="10" spans="1:31" customHeight="1" ht="24.95" s="10" customFormat="1">
      <c r="A10" s="8"/>
      <c r="B10" s="11" t="s">
        <v>33</v>
      </c>
      <c r="C10" s="12" t="s">
        <v>34</v>
      </c>
      <c r="D10" s="12" t="s">
        <v>20</v>
      </c>
      <c r="E10" s="12" t="s">
        <v>21</v>
      </c>
      <c r="F10" s="13" t="s">
        <v>26</v>
      </c>
      <c r="G10" s="13" t="s">
        <v>26</v>
      </c>
      <c r="H10" s="13" t="s">
        <v>27</v>
      </c>
      <c r="I10" s="13" t="s">
        <v>27</v>
      </c>
      <c r="J10" s="12" t="s">
        <v>24</v>
      </c>
      <c r="K10" s="14">
        <f>SUM(L10:M10)</f>
        <v>8583245</v>
      </c>
      <c r="L10" s="14">
        <f>17571466-L9</f>
        <v>8583245</v>
      </c>
      <c r="M10" s="15"/>
      <c r="N10" s="12" t="s">
        <v>28</v>
      </c>
    </row>
    <row r="11" spans="1:31" customHeight="1" ht="60" s="10" customFormat="1">
      <c r="A11" s="8"/>
      <c r="B11" s="8" t="s">
        <v>35</v>
      </c>
      <c r="C11" s="12" t="s">
        <v>19</v>
      </c>
      <c r="D11" s="12" t="s">
        <v>20</v>
      </c>
      <c r="E11" s="12" t="s">
        <v>21</v>
      </c>
      <c r="F11" s="13" t="s">
        <v>32</v>
      </c>
      <c r="G11" s="13" t="s">
        <v>22</v>
      </c>
      <c r="H11" s="13" t="s">
        <v>23</v>
      </c>
      <c r="I11" s="13" t="s">
        <v>23</v>
      </c>
      <c r="J11" s="12" t="s">
        <v>24</v>
      </c>
      <c r="K11" s="14">
        <f>SUM(L11:M11)</f>
        <v>22707489</v>
      </c>
      <c r="L11" s="14">
        <v>22707489</v>
      </c>
      <c r="M11" s="15"/>
      <c r="N11" s="12" t="s">
        <v>25</v>
      </c>
    </row>
    <row r="12" spans="1:31" customHeight="1" ht="60" s="10" customFormat="1">
      <c r="A12" s="8"/>
      <c r="B12" s="8" t="s">
        <v>35</v>
      </c>
      <c r="C12" s="12" t="s">
        <v>19</v>
      </c>
      <c r="D12" s="12" t="s">
        <v>20</v>
      </c>
      <c r="E12" s="12" t="s">
        <v>21</v>
      </c>
      <c r="F12" s="13" t="s">
        <v>26</v>
      </c>
      <c r="G12" s="13" t="s">
        <v>26</v>
      </c>
      <c r="H12" s="13" t="s">
        <v>27</v>
      </c>
      <c r="I12" s="13" t="s">
        <v>27</v>
      </c>
      <c r="J12" s="12" t="s">
        <v>24</v>
      </c>
      <c r="K12" s="14">
        <f>SUM(L12:M12)</f>
        <v>18647300</v>
      </c>
      <c r="L12" s="14">
        <f>41354789-L11</f>
        <v>18647300</v>
      </c>
      <c r="M12" s="15"/>
      <c r="N12" s="12" t="s">
        <v>28</v>
      </c>
    </row>
    <row r="13" spans="1:31" customHeight="1" ht="60" s="10" customFormat="1">
      <c r="A13" s="8"/>
      <c r="B13" s="8" t="s">
        <v>36</v>
      </c>
      <c r="C13" s="12" t="s">
        <v>19</v>
      </c>
      <c r="D13" s="12" t="s">
        <v>20</v>
      </c>
      <c r="E13" s="12" t="s">
        <v>37</v>
      </c>
      <c r="F13" s="75" t="s">
        <v>38</v>
      </c>
      <c r="G13" s="76"/>
      <c r="H13" s="76"/>
      <c r="I13" s="77"/>
      <c r="J13" s="12" t="s">
        <v>24</v>
      </c>
      <c r="K13" s="14">
        <f>SUM(L13:M13)</f>
        <v>11110540</v>
      </c>
      <c r="L13" s="14">
        <f>8798340+O13</f>
        <v>11110540</v>
      </c>
      <c r="M13" s="15"/>
      <c r="N13" s="8"/>
      <c r="O13" s="10">
        <v>2312200</v>
      </c>
    </row>
    <row r="14" spans="1:31" customHeight="1" ht="30" s="10" customFormat="1">
      <c r="A14" s="8"/>
      <c r="B14" s="8" t="s">
        <v>39</v>
      </c>
      <c r="C14" s="12" t="s">
        <v>19</v>
      </c>
      <c r="D14" s="12" t="s">
        <v>20</v>
      </c>
      <c r="E14" s="12" t="s">
        <v>21</v>
      </c>
      <c r="F14" s="13" t="s">
        <v>22</v>
      </c>
      <c r="G14" s="13" t="s">
        <v>23</v>
      </c>
      <c r="H14" s="13" t="s">
        <v>23</v>
      </c>
      <c r="I14" s="13" t="s">
        <v>23</v>
      </c>
      <c r="J14" s="12" t="s">
        <v>24</v>
      </c>
      <c r="K14" s="14">
        <f>SUM(L14:M14)</f>
        <v>4476279</v>
      </c>
      <c r="L14" s="14">
        <f>2899585+O14</f>
        <v>4476279</v>
      </c>
      <c r="M14" s="15"/>
      <c r="N14" s="12" t="s">
        <v>25</v>
      </c>
      <c r="O14" s="10">
        <v>1576694</v>
      </c>
    </row>
    <row r="15" spans="1:31" customHeight="1" ht="30" s="10" customFormat="1">
      <c r="A15" s="8"/>
      <c r="B15" s="8" t="s">
        <v>39</v>
      </c>
      <c r="C15" s="12" t="s">
        <v>19</v>
      </c>
      <c r="D15" s="12" t="s">
        <v>20</v>
      </c>
      <c r="E15" s="12" t="s">
        <v>21</v>
      </c>
      <c r="F15" s="13" t="s">
        <v>26</v>
      </c>
      <c r="G15" s="13" t="s">
        <v>26</v>
      </c>
      <c r="H15" s="13" t="s">
        <v>27</v>
      </c>
      <c r="I15" s="13" t="s">
        <v>27</v>
      </c>
      <c r="J15" s="12" t="s">
        <v>24</v>
      </c>
      <c r="K15" s="14">
        <f>SUM(L15:M15)</f>
        <v>14959965.2</v>
      </c>
      <c r="L15" s="14">
        <f>19436244.2-L14</f>
        <v>14959965.2</v>
      </c>
      <c r="M15" s="15"/>
      <c r="N15" s="12" t="s">
        <v>28</v>
      </c>
    </row>
    <row r="16" spans="1:31" customHeight="1" ht="30" s="10" customFormat="1">
      <c r="A16" s="8"/>
      <c r="B16" s="8" t="s">
        <v>40</v>
      </c>
      <c r="C16" s="12" t="s">
        <v>19</v>
      </c>
      <c r="D16" s="12" t="s">
        <v>20</v>
      </c>
      <c r="E16" s="12" t="s">
        <v>41</v>
      </c>
      <c r="F16" s="75" t="s">
        <v>42</v>
      </c>
      <c r="G16" s="76"/>
      <c r="H16" s="76"/>
      <c r="I16" s="77"/>
      <c r="J16" s="12" t="s">
        <v>24</v>
      </c>
      <c r="K16" s="14">
        <f>SUM(L16:M16)</f>
        <v>122846.5</v>
      </c>
      <c r="L16" s="14">
        <f>118300+O16</f>
        <v>122846.5</v>
      </c>
      <c r="M16" s="15"/>
      <c r="N16" s="8"/>
      <c r="O16" s="10">
        <v>4546.5</v>
      </c>
    </row>
    <row r="17" spans="1:31" customHeight="1" ht="60" s="10" customFormat="1">
      <c r="A17" s="8"/>
      <c r="B17" s="8" t="s">
        <v>43</v>
      </c>
      <c r="C17" s="12" t="s">
        <v>19</v>
      </c>
      <c r="D17" s="12" t="s">
        <v>20</v>
      </c>
      <c r="E17" s="12" t="s">
        <v>44</v>
      </c>
      <c r="F17" s="75" t="s">
        <v>42</v>
      </c>
      <c r="G17" s="76"/>
      <c r="H17" s="76"/>
      <c r="I17" s="77"/>
      <c r="J17" s="12" t="s">
        <v>24</v>
      </c>
      <c r="K17" s="14">
        <f>SUM(L17:M17)</f>
        <v>2150000</v>
      </c>
      <c r="L17" s="14">
        <v>350000</v>
      </c>
      <c r="M17" s="15">
        <v>1800000</v>
      </c>
      <c r="N17" s="12" t="s">
        <v>45</v>
      </c>
    </row>
    <row r="18" spans="1:31" customHeight="1" ht="60" s="10" customFormat="1">
      <c r="A18" s="8"/>
      <c r="B18" s="8" t="s">
        <v>46</v>
      </c>
      <c r="C18" s="12" t="s">
        <v>19</v>
      </c>
      <c r="D18" s="12" t="s">
        <v>20</v>
      </c>
      <c r="E18" s="12" t="s">
        <v>47</v>
      </c>
      <c r="F18" s="75" t="s">
        <v>42</v>
      </c>
      <c r="G18" s="76"/>
      <c r="H18" s="76"/>
      <c r="I18" s="77"/>
      <c r="J18" s="12" t="s">
        <v>24</v>
      </c>
      <c r="K18" s="14">
        <f>SUM(L18:M18)</f>
        <v>2955000</v>
      </c>
      <c r="L18" s="14">
        <f>2870000+O18</f>
        <v>2955000</v>
      </c>
      <c r="M18" s="15"/>
      <c r="N18" s="12" t="s">
        <v>45</v>
      </c>
      <c r="O18" s="10">
        <v>85000</v>
      </c>
    </row>
    <row r="19" spans="1:31" customHeight="1" ht="60" s="10" customFormat="1">
      <c r="A19" s="8"/>
      <c r="B19" s="8" t="s">
        <v>48</v>
      </c>
      <c r="C19" s="12" t="s">
        <v>19</v>
      </c>
      <c r="D19" s="12" t="s">
        <v>20</v>
      </c>
      <c r="E19" s="12" t="s">
        <v>47</v>
      </c>
      <c r="F19" s="75" t="s">
        <v>42</v>
      </c>
      <c r="G19" s="76"/>
      <c r="H19" s="76"/>
      <c r="I19" s="77"/>
      <c r="J19" s="12" t="s">
        <v>24</v>
      </c>
      <c r="K19" s="14">
        <f>SUM(L19:M19)</f>
        <v>300000</v>
      </c>
      <c r="L19" s="14">
        <v>300000</v>
      </c>
      <c r="M19" s="15"/>
      <c r="N19" s="12" t="s">
        <v>45</v>
      </c>
    </row>
    <row r="20" spans="1:31" customHeight="1" ht="60" s="10" customFormat="1">
      <c r="A20" s="8"/>
      <c r="B20" s="8" t="s">
        <v>49</v>
      </c>
      <c r="C20" s="12" t="s">
        <v>19</v>
      </c>
      <c r="D20" s="12" t="s">
        <v>20</v>
      </c>
      <c r="E20" s="12" t="s">
        <v>47</v>
      </c>
      <c r="F20" s="75" t="s">
        <v>42</v>
      </c>
      <c r="G20" s="76"/>
      <c r="H20" s="76"/>
      <c r="I20" s="77"/>
      <c r="J20" s="12" t="s">
        <v>24</v>
      </c>
      <c r="K20" s="14">
        <f>SUM(L20:M20)</f>
        <v>200000</v>
      </c>
      <c r="L20" s="14">
        <v>200000</v>
      </c>
      <c r="M20" s="15"/>
      <c r="N20" s="12" t="s">
        <v>45</v>
      </c>
    </row>
    <row r="21" spans="1:31" customHeight="1" ht="60" s="10" customFormat="1">
      <c r="A21" s="8"/>
      <c r="B21" s="8" t="s">
        <v>50</v>
      </c>
      <c r="C21" s="12" t="s">
        <v>19</v>
      </c>
      <c r="D21" s="12" t="s">
        <v>20</v>
      </c>
      <c r="E21" s="12" t="s">
        <v>47</v>
      </c>
      <c r="F21" s="75" t="s">
        <v>42</v>
      </c>
      <c r="G21" s="76"/>
      <c r="H21" s="76"/>
      <c r="I21" s="77"/>
      <c r="J21" s="12" t="s">
        <v>24</v>
      </c>
      <c r="K21" s="14">
        <f>SUM(L21:M21)</f>
        <v>500000</v>
      </c>
      <c r="L21" s="14">
        <v>500000</v>
      </c>
      <c r="M21" s="15"/>
      <c r="N21" s="12" t="s">
        <v>45</v>
      </c>
    </row>
    <row r="22" spans="1:31" customHeight="1" ht="60" s="10" customFormat="1">
      <c r="A22" s="8"/>
      <c r="B22" s="8" t="s">
        <v>51</v>
      </c>
      <c r="C22" s="12" t="s">
        <v>19</v>
      </c>
      <c r="D22" s="12" t="s">
        <v>20</v>
      </c>
      <c r="E22" s="12" t="s">
        <v>47</v>
      </c>
      <c r="F22" s="75" t="s">
        <v>42</v>
      </c>
      <c r="G22" s="76"/>
      <c r="H22" s="76"/>
      <c r="I22" s="77"/>
      <c r="J22" s="12" t="s">
        <v>24</v>
      </c>
      <c r="K22" s="14">
        <f>SUM(L22:M22)</f>
        <v>1000000</v>
      </c>
      <c r="L22" s="14">
        <v>1000000</v>
      </c>
      <c r="M22" s="15"/>
      <c r="N22" s="12" t="s">
        <v>45</v>
      </c>
    </row>
    <row r="23" spans="1:31" customHeight="1" ht="60" s="10" customFormat="1">
      <c r="A23" s="8"/>
      <c r="B23" s="8" t="s">
        <v>52</v>
      </c>
      <c r="C23" s="12" t="s">
        <v>19</v>
      </c>
      <c r="D23" s="12" t="s">
        <v>20</v>
      </c>
      <c r="E23" s="12" t="s">
        <v>44</v>
      </c>
      <c r="F23" s="75" t="s">
        <v>42</v>
      </c>
      <c r="G23" s="76"/>
      <c r="H23" s="76"/>
      <c r="I23" s="77"/>
      <c r="J23" s="12" t="s">
        <v>24</v>
      </c>
      <c r="K23" s="14">
        <f>SUM(L23:M23)</f>
        <v>15246266</v>
      </c>
      <c r="L23" s="14">
        <f>14533266+O23</f>
        <v>15246266</v>
      </c>
      <c r="M23" s="15"/>
      <c r="N23" s="12" t="s">
        <v>45</v>
      </c>
      <c r="O23" s="10">
        <v>713000</v>
      </c>
    </row>
    <row r="24" spans="1:31" customHeight="1" ht="60" s="10" customFormat="1">
      <c r="A24" s="8"/>
      <c r="B24" s="8" t="s">
        <v>53</v>
      </c>
      <c r="C24" s="12" t="s">
        <v>19</v>
      </c>
      <c r="D24" s="12" t="s">
        <v>20</v>
      </c>
      <c r="E24" s="12" t="s">
        <v>47</v>
      </c>
      <c r="F24" s="75" t="s">
        <v>42</v>
      </c>
      <c r="G24" s="76"/>
      <c r="H24" s="76"/>
      <c r="I24" s="77"/>
      <c r="J24" s="12" t="s">
        <v>24</v>
      </c>
      <c r="K24" s="14">
        <f>SUM(L24:M24)</f>
        <v>150000</v>
      </c>
      <c r="L24" s="14">
        <v>150000</v>
      </c>
      <c r="M24" s="15"/>
      <c r="N24" s="8"/>
    </row>
    <row r="25" spans="1:31" customHeight="1" ht="30" s="10" customFormat="1">
      <c r="A25" s="8"/>
      <c r="B25" s="8" t="s">
        <v>54</v>
      </c>
      <c r="C25" s="12" t="s">
        <v>19</v>
      </c>
      <c r="D25" s="12" t="s">
        <v>20</v>
      </c>
      <c r="E25" s="12" t="s">
        <v>21</v>
      </c>
      <c r="F25" s="75" t="s">
        <v>42</v>
      </c>
      <c r="G25" s="76"/>
      <c r="H25" s="76"/>
      <c r="I25" s="77"/>
      <c r="J25" s="12" t="s">
        <v>24</v>
      </c>
      <c r="K25" s="14">
        <f>SUM(L25:M25)</f>
        <v>3500000</v>
      </c>
      <c r="L25" s="14">
        <v>3500000</v>
      </c>
      <c r="M25" s="15"/>
      <c r="N25" s="8"/>
    </row>
    <row r="26" spans="1:31" customHeight="1" ht="24.95" s="10" customFormat="1">
      <c r="A26" s="8"/>
      <c r="B26" s="84" t="s">
        <v>55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6"/>
    </row>
    <row r="27" spans="1:31" customHeight="1" ht="24.95" s="10" customFormat="1">
      <c r="A27" s="8"/>
      <c r="B27" s="8" t="s">
        <v>56</v>
      </c>
      <c r="C27" s="12" t="s">
        <v>19</v>
      </c>
      <c r="D27" s="12" t="s">
        <v>20</v>
      </c>
      <c r="E27" s="12" t="s">
        <v>21</v>
      </c>
      <c r="F27" s="13" t="s">
        <v>22</v>
      </c>
      <c r="G27" s="13" t="s">
        <v>23</v>
      </c>
      <c r="H27" s="13" t="s">
        <v>23</v>
      </c>
      <c r="I27" s="13" t="s">
        <v>23</v>
      </c>
      <c r="J27" s="12" t="s">
        <v>24</v>
      </c>
      <c r="K27" s="14">
        <f>L27+M27</f>
        <v>8236200</v>
      </c>
      <c r="L27" s="15"/>
      <c r="M27" s="14">
        <v>8236200</v>
      </c>
      <c r="N27" s="8"/>
    </row>
    <row r="28" spans="1:31" customHeight="1" ht="24.95" s="10" customFormat="1">
      <c r="A28" s="8"/>
      <c r="B28" s="8" t="s">
        <v>57</v>
      </c>
      <c r="C28" s="12" t="s">
        <v>19</v>
      </c>
      <c r="D28" s="12" t="s">
        <v>20</v>
      </c>
      <c r="E28" s="12" t="s">
        <v>58</v>
      </c>
      <c r="F28" s="13" t="s">
        <v>22</v>
      </c>
      <c r="G28" s="13" t="s">
        <v>23</v>
      </c>
      <c r="H28" s="13" t="s">
        <v>23</v>
      </c>
      <c r="I28" s="13" t="s">
        <v>23</v>
      </c>
      <c r="J28" s="12" t="s">
        <v>24</v>
      </c>
      <c r="K28" s="14">
        <f>L28+M28</f>
        <v>12683250</v>
      </c>
      <c r="L28" s="15"/>
      <c r="M28" s="16">
        <v>12683250</v>
      </c>
      <c r="N28" s="8"/>
    </row>
    <row r="29" spans="1:31" customHeight="1" ht="24.95" s="10" customFormat="1">
      <c r="A29" s="8"/>
      <c r="B29" s="84" t="s">
        <v>59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6"/>
    </row>
    <row r="30" spans="1:31" customHeight="1" ht="24.95" s="10" customFormat="1">
      <c r="A30" s="8"/>
      <c r="B30" s="93" t="s">
        <v>60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5"/>
    </row>
    <row r="31" spans="1:31" customHeight="1" ht="60" s="10" customFormat="1">
      <c r="A31" s="8"/>
      <c r="B31" s="8" t="s">
        <v>61</v>
      </c>
      <c r="C31" s="12" t="s">
        <v>62</v>
      </c>
      <c r="D31" s="12" t="s">
        <v>20</v>
      </c>
      <c r="E31" s="12" t="s">
        <v>37</v>
      </c>
      <c r="F31" s="75" t="s">
        <v>42</v>
      </c>
      <c r="G31" s="76"/>
      <c r="H31" s="76"/>
      <c r="I31" s="77"/>
      <c r="J31" s="12" t="s">
        <v>24</v>
      </c>
      <c r="K31" s="14">
        <f>L31+M31</f>
        <v>500000</v>
      </c>
      <c r="L31" s="15">
        <v>500000</v>
      </c>
      <c r="M31" s="14"/>
      <c r="N31" s="8" t="s">
        <v>63</v>
      </c>
    </row>
    <row r="32" spans="1:31" customHeight="1" ht="60" s="10" customFormat="1">
      <c r="A32" s="8"/>
      <c r="B32" s="8" t="s">
        <v>64</v>
      </c>
      <c r="C32" s="12" t="s">
        <v>62</v>
      </c>
      <c r="D32" s="12" t="s">
        <v>20</v>
      </c>
      <c r="E32" s="12" t="s">
        <v>58</v>
      </c>
      <c r="F32" s="13" t="s">
        <v>22</v>
      </c>
      <c r="G32" s="13" t="s">
        <v>23</v>
      </c>
      <c r="H32" s="13" t="s">
        <v>23</v>
      </c>
      <c r="I32" s="13" t="s">
        <v>23</v>
      </c>
      <c r="J32" s="12" t="s">
        <v>24</v>
      </c>
      <c r="K32" s="14">
        <f>L32+M32</f>
        <v>2000000</v>
      </c>
      <c r="L32" s="15">
        <v>2000000</v>
      </c>
      <c r="M32" s="14"/>
      <c r="N32" s="8"/>
    </row>
    <row r="33" spans="1:31" customHeight="1" ht="60" s="10" customFormat="1">
      <c r="A33" s="8"/>
      <c r="B33" s="8" t="s">
        <v>65</v>
      </c>
      <c r="C33" s="12" t="s">
        <v>62</v>
      </c>
      <c r="D33" s="12" t="s">
        <v>20</v>
      </c>
      <c r="E33" s="12" t="s">
        <v>41</v>
      </c>
      <c r="F33" s="75" t="s">
        <v>66</v>
      </c>
      <c r="G33" s="76"/>
      <c r="H33" s="76"/>
      <c r="I33" s="77"/>
      <c r="J33" s="12" t="s">
        <v>24</v>
      </c>
      <c r="K33" s="14">
        <f>L33+M33</f>
        <v>1300000</v>
      </c>
      <c r="L33" s="15">
        <v>1300000</v>
      </c>
      <c r="M33" s="14"/>
      <c r="N33" s="8" t="s">
        <v>67</v>
      </c>
    </row>
    <row r="34" spans="1:31" customHeight="1" ht="30" s="10" customFormat="1">
      <c r="A34" s="8"/>
      <c r="B34" s="8" t="s">
        <v>68</v>
      </c>
      <c r="C34" s="12" t="s">
        <v>62</v>
      </c>
      <c r="D34" s="12" t="s">
        <v>20</v>
      </c>
      <c r="E34" s="12" t="s">
        <v>41</v>
      </c>
      <c r="F34" s="75" t="s">
        <v>69</v>
      </c>
      <c r="G34" s="76"/>
      <c r="H34" s="76"/>
      <c r="I34" s="77"/>
      <c r="J34" s="12" t="s">
        <v>24</v>
      </c>
      <c r="K34" s="14">
        <f>L34+M34</f>
        <v>50000</v>
      </c>
      <c r="L34" s="15">
        <v>50000</v>
      </c>
      <c r="M34" s="14"/>
      <c r="N34" s="8" t="s">
        <v>70</v>
      </c>
    </row>
    <row r="35" spans="1:31" customHeight="1" ht="30" s="10" customFormat="1">
      <c r="A35" s="8"/>
      <c r="B35" s="8" t="s">
        <v>71</v>
      </c>
      <c r="C35" s="12" t="s">
        <v>62</v>
      </c>
      <c r="D35" s="12" t="s">
        <v>20</v>
      </c>
      <c r="E35" s="12" t="s">
        <v>41</v>
      </c>
      <c r="F35" s="75" t="s">
        <v>72</v>
      </c>
      <c r="G35" s="76"/>
      <c r="H35" s="76"/>
      <c r="I35" s="77"/>
      <c r="J35" s="12" t="s">
        <v>24</v>
      </c>
      <c r="K35" s="14">
        <f>L35+M35</f>
        <v>100000</v>
      </c>
      <c r="L35" s="15">
        <v>100000</v>
      </c>
      <c r="M35" s="14"/>
      <c r="N35" s="8" t="s">
        <v>73</v>
      </c>
    </row>
    <row r="36" spans="1:31" customHeight="1" ht="60" s="10" customFormat="1">
      <c r="A36" s="8"/>
      <c r="B36" s="8" t="s">
        <v>74</v>
      </c>
      <c r="C36" s="12" t="s">
        <v>62</v>
      </c>
      <c r="D36" s="12" t="s">
        <v>20</v>
      </c>
      <c r="E36" s="12" t="s">
        <v>41</v>
      </c>
      <c r="F36" s="75" t="s">
        <v>75</v>
      </c>
      <c r="G36" s="76"/>
      <c r="H36" s="76"/>
      <c r="I36" s="77"/>
      <c r="J36" s="12" t="s">
        <v>24</v>
      </c>
      <c r="K36" s="14">
        <f>L36+M36</f>
        <v>100000</v>
      </c>
      <c r="L36" s="15">
        <v>100000</v>
      </c>
      <c r="M36" s="14"/>
      <c r="N36" s="8" t="s">
        <v>76</v>
      </c>
    </row>
    <row r="37" spans="1:31" customHeight="1" ht="30" s="10" customFormat="1">
      <c r="A37" s="8"/>
      <c r="B37" s="11" t="s">
        <v>77</v>
      </c>
      <c r="C37" s="12" t="s">
        <v>62</v>
      </c>
      <c r="D37" s="12" t="s">
        <v>20</v>
      </c>
      <c r="E37" s="12" t="s">
        <v>41</v>
      </c>
      <c r="F37" s="75" t="s">
        <v>78</v>
      </c>
      <c r="G37" s="76"/>
      <c r="H37" s="76"/>
      <c r="I37" s="77"/>
      <c r="J37" s="12" t="s">
        <v>24</v>
      </c>
      <c r="K37" s="14">
        <f>L37+M37</f>
        <v>450000</v>
      </c>
      <c r="L37" s="15">
        <v>450000</v>
      </c>
      <c r="M37" s="14"/>
      <c r="N37" s="8" t="s">
        <v>79</v>
      </c>
    </row>
    <row r="38" spans="1:31" customHeight="1" ht="30" s="10" customFormat="1">
      <c r="A38" s="8"/>
      <c r="B38" s="11" t="s">
        <v>80</v>
      </c>
      <c r="C38" s="12" t="s">
        <v>62</v>
      </c>
      <c r="D38" s="12" t="s">
        <v>20</v>
      </c>
      <c r="E38" s="12" t="s">
        <v>41</v>
      </c>
      <c r="F38" s="13" t="s">
        <v>32</v>
      </c>
      <c r="G38" s="13" t="s">
        <v>22</v>
      </c>
      <c r="H38" s="13" t="s">
        <v>23</v>
      </c>
      <c r="I38" s="13" t="s">
        <v>23</v>
      </c>
      <c r="J38" s="12" t="s">
        <v>24</v>
      </c>
      <c r="K38" s="14">
        <f>L38+M38</f>
        <v>2000000</v>
      </c>
      <c r="L38" s="15">
        <v>2000000</v>
      </c>
      <c r="M38" s="14"/>
      <c r="N38" s="8"/>
    </row>
    <row r="39" spans="1:31" customHeight="1" ht="60" s="10" customFormat="1">
      <c r="A39" s="8"/>
      <c r="B39" s="11" t="s">
        <v>81</v>
      </c>
      <c r="C39" s="12" t="s">
        <v>62</v>
      </c>
      <c r="D39" s="12" t="s">
        <v>20</v>
      </c>
      <c r="E39" s="12" t="s">
        <v>41</v>
      </c>
      <c r="F39" s="13" t="s">
        <v>22</v>
      </c>
      <c r="G39" s="13" t="s">
        <v>23</v>
      </c>
      <c r="H39" s="13" t="s">
        <v>23</v>
      </c>
      <c r="I39" s="13" t="s">
        <v>23</v>
      </c>
      <c r="J39" s="12" t="s">
        <v>24</v>
      </c>
      <c r="K39" s="14">
        <f>L39+M39</f>
        <v>600000</v>
      </c>
      <c r="L39" s="15">
        <v>600000</v>
      </c>
      <c r="M39" s="14"/>
      <c r="N39" s="8"/>
    </row>
    <row r="40" spans="1:31" customHeight="1" ht="36" s="10" customFormat="1">
      <c r="A40" s="8"/>
      <c r="B40" s="11" t="s">
        <v>82</v>
      </c>
      <c r="C40" s="12" t="s">
        <v>62</v>
      </c>
      <c r="D40" s="12" t="s">
        <v>20</v>
      </c>
      <c r="E40" s="12" t="s">
        <v>41</v>
      </c>
      <c r="F40" s="63" t="s">
        <v>83</v>
      </c>
      <c r="G40" s="64"/>
      <c r="H40" s="64"/>
      <c r="I40" s="65"/>
      <c r="J40" s="12" t="s">
        <v>24</v>
      </c>
      <c r="K40" s="14">
        <f>L40+M40</f>
        <v>100000</v>
      </c>
      <c r="L40" s="15">
        <v>100000</v>
      </c>
      <c r="M40" s="14"/>
      <c r="N40" s="8" t="s">
        <v>84</v>
      </c>
    </row>
    <row r="41" spans="1:31" customHeight="1" ht="36" s="10" customFormat="1">
      <c r="A41" s="8"/>
      <c r="B41" s="11" t="s">
        <v>85</v>
      </c>
      <c r="C41" s="12" t="s">
        <v>62</v>
      </c>
      <c r="D41" s="12" t="s">
        <v>20</v>
      </c>
      <c r="E41" s="12" t="s">
        <v>21</v>
      </c>
      <c r="F41" s="13" t="s">
        <v>86</v>
      </c>
      <c r="G41" s="13" t="s">
        <v>87</v>
      </c>
      <c r="H41" s="13" t="s">
        <v>87</v>
      </c>
      <c r="I41" s="13" t="s">
        <v>87</v>
      </c>
      <c r="J41" s="12" t="s">
        <v>24</v>
      </c>
      <c r="K41" s="14">
        <f>L41+M41</f>
        <v>2000000</v>
      </c>
      <c r="L41" s="15"/>
      <c r="M41" s="17">
        <v>2000000</v>
      </c>
      <c r="N41" s="8"/>
    </row>
    <row r="42" spans="1:31" customHeight="1" ht="36" s="10" customFormat="1">
      <c r="A42" s="8"/>
      <c r="B42" s="11" t="s">
        <v>88</v>
      </c>
      <c r="C42" s="12" t="s">
        <v>62</v>
      </c>
      <c r="D42" s="12" t="s">
        <v>20</v>
      </c>
      <c r="E42" s="12" t="s">
        <v>21</v>
      </c>
      <c r="F42" s="13" t="s">
        <v>86</v>
      </c>
      <c r="G42" s="13" t="s">
        <v>87</v>
      </c>
      <c r="H42" s="13" t="s">
        <v>87</v>
      </c>
      <c r="I42" s="13" t="s">
        <v>87</v>
      </c>
      <c r="J42" s="12" t="s">
        <v>24</v>
      </c>
      <c r="K42" s="14">
        <f>L42+M42</f>
        <v>3000000</v>
      </c>
      <c r="L42" s="15"/>
      <c r="M42" s="17">
        <v>3000000</v>
      </c>
      <c r="N42" s="8"/>
    </row>
    <row r="43" spans="1:31" customHeight="1" ht="36" s="10" customFormat="1">
      <c r="A43" s="8"/>
      <c r="B43" s="11" t="s">
        <v>89</v>
      </c>
      <c r="C43" s="12" t="s">
        <v>62</v>
      </c>
      <c r="D43" s="12" t="s">
        <v>20</v>
      </c>
      <c r="E43" s="12" t="s">
        <v>21</v>
      </c>
      <c r="F43" s="13" t="s">
        <v>86</v>
      </c>
      <c r="G43" s="13" t="s">
        <v>87</v>
      </c>
      <c r="H43" s="13" t="s">
        <v>87</v>
      </c>
      <c r="I43" s="13" t="s">
        <v>87</v>
      </c>
      <c r="J43" s="12" t="s">
        <v>24</v>
      </c>
      <c r="K43" s="14">
        <f>L43+M43</f>
        <v>2000000</v>
      </c>
      <c r="L43" s="15"/>
      <c r="M43" s="17">
        <v>2000000</v>
      </c>
      <c r="N43" s="8"/>
    </row>
    <row r="44" spans="1:31" customHeight="1" ht="60" s="10" customFormat="1">
      <c r="A44" s="8"/>
      <c r="B44" s="8" t="s">
        <v>90</v>
      </c>
      <c r="C44" s="12" t="s">
        <v>62</v>
      </c>
      <c r="D44" s="12" t="s">
        <v>20</v>
      </c>
      <c r="E44" s="12" t="s">
        <v>91</v>
      </c>
      <c r="F44" s="75" t="s">
        <v>42</v>
      </c>
      <c r="G44" s="76"/>
      <c r="H44" s="76"/>
      <c r="I44" s="77"/>
      <c r="J44" s="12" t="s">
        <v>24</v>
      </c>
      <c r="K44" s="14">
        <f>L44+M44</f>
        <v>12815451.88</v>
      </c>
      <c r="L44" s="15">
        <v>12815451.88</v>
      </c>
      <c r="M44" s="15"/>
      <c r="N44" s="8" t="s">
        <v>92</v>
      </c>
    </row>
    <row r="45" spans="1:31" customHeight="1" ht="60" s="10" customFormat="1">
      <c r="A45" s="8"/>
      <c r="B45" s="8" t="s">
        <v>93</v>
      </c>
      <c r="C45" s="12" t="s">
        <v>62</v>
      </c>
      <c r="D45" s="12" t="s">
        <v>20</v>
      </c>
      <c r="E45" s="12" t="s">
        <v>91</v>
      </c>
      <c r="F45" s="75" t="s">
        <v>94</v>
      </c>
      <c r="G45" s="76"/>
      <c r="H45" s="76"/>
      <c r="I45" s="77"/>
      <c r="J45" s="12" t="s">
        <v>24</v>
      </c>
      <c r="K45" s="14">
        <f>L45+M45</f>
        <v>1000000</v>
      </c>
      <c r="L45" s="15">
        <v>1000000</v>
      </c>
      <c r="M45" s="15"/>
      <c r="N45" s="8" t="s">
        <v>92</v>
      </c>
    </row>
    <row r="46" spans="1:31" customHeight="1" ht="60" s="10" customFormat="1">
      <c r="A46" s="8"/>
      <c r="B46" s="8" t="s">
        <v>95</v>
      </c>
      <c r="C46" s="12" t="s">
        <v>62</v>
      </c>
      <c r="D46" s="12" t="s">
        <v>20</v>
      </c>
      <c r="E46" s="12" t="s">
        <v>37</v>
      </c>
      <c r="F46" s="75" t="s">
        <v>96</v>
      </c>
      <c r="G46" s="76"/>
      <c r="H46" s="76"/>
      <c r="I46" s="77"/>
      <c r="J46" s="12" t="s">
        <v>24</v>
      </c>
      <c r="K46" s="14">
        <f>L46+M46</f>
        <v>600000</v>
      </c>
      <c r="L46" s="15">
        <v>600000</v>
      </c>
      <c r="M46" s="15"/>
      <c r="N46" s="8" t="s">
        <v>92</v>
      </c>
    </row>
    <row r="47" spans="1:31" customHeight="1" ht="60" s="10" customFormat="1">
      <c r="A47" s="8"/>
      <c r="B47" s="8" t="s">
        <v>97</v>
      </c>
      <c r="C47" s="12" t="s">
        <v>62</v>
      </c>
      <c r="D47" s="12" t="s">
        <v>20</v>
      </c>
      <c r="E47" s="12" t="s">
        <v>98</v>
      </c>
      <c r="F47" s="75" t="s">
        <v>99</v>
      </c>
      <c r="G47" s="76"/>
      <c r="H47" s="76"/>
      <c r="I47" s="77"/>
      <c r="J47" s="12" t="s">
        <v>24</v>
      </c>
      <c r="K47" s="14">
        <f>L47+M47</f>
        <v>200000</v>
      </c>
      <c r="L47" s="15">
        <v>200000</v>
      </c>
      <c r="M47" s="15"/>
      <c r="N47" s="8" t="s">
        <v>92</v>
      </c>
    </row>
    <row r="48" spans="1:31" customHeight="1" ht="45" s="10" customFormat="1">
      <c r="A48" s="8"/>
      <c r="B48" s="8" t="s">
        <v>100</v>
      </c>
      <c r="C48" s="12" t="s">
        <v>62</v>
      </c>
      <c r="D48" s="12" t="s">
        <v>20</v>
      </c>
      <c r="E48" s="12" t="s">
        <v>21</v>
      </c>
      <c r="F48" s="75" t="s">
        <v>101</v>
      </c>
      <c r="G48" s="76"/>
      <c r="H48" s="76"/>
      <c r="I48" s="77"/>
      <c r="J48" s="12" t="s">
        <v>24</v>
      </c>
      <c r="K48" s="14">
        <f>L48+M48</f>
        <v>6000000</v>
      </c>
      <c r="L48" s="15"/>
      <c r="M48" s="15">
        <v>6000000</v>
      </c>
      <c r="N48" s="8" t="s">
        <v>102</v>
      </c>
    </row>
    <row r="49" spans="1:31" customHeight="1" ht="30" s="10" customFormat="1">
      <c r="A49" s="8"/>
      <c r="B49" s="8" t="s">
        <v>103</v>
      </c>
      <c r="C49" s="12" t="s">
        <v>62</v>
      </c>
      <c r="D49" s="12" t="s">
        <v>20</v>
      </c>
      <c r="E49" s="12" t="s">
        <v>21</v>
      </c>
      <c r="F49" s="75" t="s">
        <v>104</v>
      </c>
      <c r="G49" s="76"/>
      <c r="H49" s="76"/>
      <c r="I49" s="77"/>
      <c r="J49" s="12" t="s">
        <v>24</v>
      </c>
      <c r="K49" s="14">
        <f>L49+M49</f>
        <v>1000000</v>
      </c>
      <c r="L49" s="15">
        <v>1000000</v>
      </c>
      <c r="M49" s="15"/>
      <c r="N49" s="8" t="s">
        <v>105</v>
      </c>
    </row>
    <row r="50" spans="1:31" customHeight="1" ht="60" s="10" customFormat="1">
      <c r="A50" s="8"/>
      <c r="B50" s="8" t="s">
        <v>106</v>
      </c>
      <c r="C50" s="12" t="s">
        <v>62</v>
      </c>
      <c r="D50" s="12" t="s">
        <v>20</v>
      </c>
      <c r="E50" s="12" t="s">
        <v>21</v>
      </c>
      <c r="F50" s="75" t="s">
        <v>107</v>
      </c>
      <c r="G50" s="76"/>
      <c r="H50" s="76"/>
      <c r="I50" s="77"/>
      <c r="J50" s="12" t="s">
        <v>24</v>
      </c>
      <c r="K50" s="14">
        <f>L50+M50</f>
        <v>1500000</v>
      </c>
      <c r="L50" s="15">
        <v>1500000</v>
      </c>
      <c r="M50" s="15"/>
      <c r="N50" s="8"/>
    </row>
    <row r="51" spans="1:31" customHeight="1" ht="30" s="10" customFormat="1">
      <c r="A51" s="8"/>
      <c r="B51" s="8" t="s">
        <v>108</v>
      </c>
      <c r="C51" s="12" t="s">
        <v>62</v>
      </c>
      <c r="D51" s="12" t="s">
        <v>20</v>
      </c>
      <c r="E51" s="12" t="s">
        <v>21</v>
      </c>
      <c r="F51" s="75" t="s">
        <v>109</v>
      </c>
      <c r="G51" s="76"/>
      <c r="H51" s="76"/>
      <c r="I51" s="77"/>
      <c r="J51" s="12" t="s">
        <v>24</v>
      </c>
      <c r="K51" s="14">
        <f>L51+M51</f>
        <v>1500000</v>
      </c>
      <c r="L51" s="15">
        <v>1500000</v>
      </c>
      <c r="M51" s="15"/>
      <c r="N51" s="8"/>
    </row>
    <row r="52" spans="1:31" customHeight="1" ht="30" s="10" customFormat="1">
      <c r="A52" s="8"/>
      <c r="B52" s="8" t="s">
        <v>110</v>
      </c>
      <c r="C52" s="12" t="s">
        <v>62</v>
      </c>
      <c r="D52" s="12" t="s">
        <v>20</v>
      </c>
      <c r="E52" s="12" t="s">
        <v>21</v>
      </c>
      <c r="F52" s="75" t="s">
        <v>42</v>
      </c>
      <c r="G52" s="76"/>
      <c r="H52" s="76"/>
      <c r="I52" s="77"/>
      <c r="J52" s="12" t="s">
        <v>24</v>
      </c>
      <c r="K52" s="14">
        <f>L52+M52</f>
        <v>2000000</v>
      </c>
      <c r="L52" s="15">
        <v>2000000</v>
      </c>
      <c r="M52" s="15"/>
      <c r="N52" s="8"/>
    </row>
    <row r="53" spans="1:31" customHeight="1" ht="80.1" s="10" customFormat="1">
      <c r="A53" s="8"/>
      <c r="B53" s="8" t="s">
        <v>111</v>
      </c>
      <c r="C53" s="12" t="s">
        <v>62</v>
      </c>
      <c r="D53" s="12" t="s">
        <v>20</v>
      </c>
      <c r="E53" s="12" t="s">
        <v>112</v>
      </c>
      <c r="F53" s="75" t="s">
        <v>42</v>
      </c>
      <c r="G53" s="76"/>
      <c r="H53" s="76"/>
      <c r="I53" s="77"/>
      <c r="J53" s="12" t="s">
        <v>24</v>
      </c>
      <c r="K53" s="14">
        <f>L53+M53</f>
        <v>702721.05</v>
      </c>
      <c r="L53" s="15">
        <v>702721.05</v>
      </c>
      <c r="M53" s="15"/>
      <c r="N53" s="8"/>
    </row>
    <row r="54" spans="1:31" customHeight="1" ht="30" s="10" customFormat="1">
      <c r="A54" s="8"/>
      <c r="B54" s="84" t="s">
        <v>113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6"/>
    </row>
    <row r="55" spans="1:31" customHeight="1" ht="60" s="10" customFormat="1">
      <c r="A55" s="8"/>
      <c r="B55" s="8" t="s">
        <v>114</v>
      </c>
      <c r="C55" s="12" t="s">
        <v>115</v>
      </c>
      <c r="D55" s="12" t="s">
        <v>20</v>
      </c>
      <c r="E55" s="12" t="s">
        <v>116</v>
      </c>
      <c r="F55" s="75" t="s">
        <v>42</v>
      </c>
      <c r="G55" s="76"/>
      <c r="H55" s="76"/>
      <c r="I55" s="77"/>
      <c r="J55" s="12" t="s">
        <v>24</v>
      </c>
      <c r="K55" s="14">
        <f>L55+M55</f>
        <v>20000000</v>
      </c>
      <c r="L55" s="15">
        <v>20000000</v>
      </c>
      <c r="M55" s="15"/>
      <c r="N55" s="8" t="s">
        <v>117</v>
      </c>
    </row>
    <row r="56" spans="1:31" customHeight="1" ht="30" s="10" customFormat="1">
      <c r="A56" s="8"/>
      <c r="B56" s="84" t="s">
        <v>118</v>
      </c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6"/>
    </row>
    <row r="57" spans="1:31" customHeight="1" ht="45" s="10" customFormat="1">
      <c r="A57" s="8"/>
      <c r="B57" s="8" t="s">
        <v>119</v>
      </c>
      <c r="C57" s="12" t="s">
        <v>120</v>
      </c>
      <c r="D57" s="12" t="s">
        <v>20</v>
      </c>
      <c r="E57" s="12" t="s">
        <v>21</v>
      </c>
      <c r="F57" s="75" t="s">
        <v>42</v>
      </c>
      <c r="G57" s="76"/>
      <c r="H57" s="76"/>
      <c r="I57" s="77"/>
      <c r="J57" s="12" t="s">
        <v>24</v>
      </c>
      <c r="K57" s="14">
        <f>L57+M57</f>
        <v>40261034.8</v>
      </c>
      <c r="L57" s="15"/>
      <c r="M57" s="15">
        <v>40261034.8</v>
      </c>
      <c r="N57" s="8"/>
    </row>
    <row r="58" spans="1:31" customHeight="1" ht="45" s="10" customFormat="1">
      <c r="A58" s="8"/>
      <c r="B58" s="8" t="s">
        <v>121</v>
      </c>
      <c r="C58" s="12" t="s">
        <v>120</v>
      </c>
      <c r="D58" s="12" t="s">
        <v>20</v>
      </c>
      <c r="E58" s="12" t="s">
        <v>21</v>
      </c>
      <c r="F58" s="75" t="s">
        <v>42</v>
      </c>
      <c r="G58" s="76"/>
      <c r="H58" s="76"/>
      <c r="I58" s="77"/>
      <c r="J58" s="12" t="s">
        <v>24</v>
      </c>
      <c r="K58" s="14">
        <f>L58+M58</f>
        <v>500000</v>
      </c>
      <c r="L58" s="15"/>
      <c r="M58" s="15">
        <v>500000</v>
      </c>
      <c r="N58" s="8"/>
    </row>
    <row r="59" spans="1:31" customHeight="1" ht="30" s="10" customFormat="1">
      <c r="A59" s="8"/>
      <c r="B59" s="8" t="s">
        <v>122</v>
      </c>
      <c r="C59" s="12" t="s">
        <v>120</v>
      </c>
      <c r="D59" s="12" t="s">
        <v>20</v>
      </c>
      <c r="E59" s="12" t="s">
        <v>21</v>
      </c>
      <c r="F59" s="75" t="s">
        <v>42</v>
      </c>
      <c r="G59" s="76"/>
      <c r="H59" s="76"/>
      <c r="I59" s="77"/>
      <c r="J59" s="12" t="s">
        <v>24</v>
      </c>
      <c r="K59" s="14">
        <f>L59+M59</f>
        <v>20000000</v>
      </c>
      <c r="L59" s="15"/>
      <c r="M59" s="15">
        <v>20000000</v>
      </c>
      <c r="N59" s="8"/>
    </row>
    <row r="60" spans="1:31" customHeight="1" ht="30" s="10" customFormat="1">
      <c r="A60" s="8"/>
      <c r="B60" s="8" t="s">
        <v>123</v>
      </c>
      <c r="C60" s="12" t="s">
        <v>120</v>
      </c>
      <c r="D60" s="12" t="s">
        <v>20</v>
      </c>
      <c r="E60" s="12" t="s">
        <v>21</v>
      </c>
      <c r="F60" s="75" t="s">
        <v>42</v>
      </c>
      <c r="G60" s="76"/>
      <c r="H60" s="76"/>
      <c r="I60" s="77"/>
      <c r="J60" s="12" t="s">
        <v>24</v>
      </c>
      <c r="K60" s="14">
        <f>L60+M60</f>
        <v>2000000</v>
      </c>
      <c r="L60" s="15"/>
      <c r="M60" s="15">
        <v>2000000</v>
      </c>
      <c r="N60" s="8"/>
    </row>
    <row r="61" spans="1:31" customHeight="1" ht="30" s="10" customFormat="1">
      <c r="A61" s="8"/>
      <c r="B61" s="8" t="s">
        <v>124</v>
      </c>
      <c r="C61" s="12" t="s">
        <v>120</v>
      </c>
      <c r="D61" s="12" t="s">
        <v>20</v>
      </c>
      <c r="E61" s="12" t="s">
        <v>21</v>
      </c>
      <c r="F61" s="75" t="s">
        <v>42</v>
      </c>
      <c r="G61" s="76"/>
      <c r="H61" s="76"/>
      <c r="I61" s="77"/>
      <c r="J61" s="12" t="s">
        <v>24</v>
      </c>
      <c r="K61" s="14">
        <f>L61+M61</f>
        <v>5000000</v>
      </c>
      <c r="L61" s="15"/>
      <c r="M61" s="15">
        <v>5000000</v>
      </c>
      <c r="N61" s="8"/>
    </row>
    <row r="62" spans="1:31" customHeight="1" ht="30" s="10" customFormat="1">
      <c r="A62" s="8"/>
      <c r="B62" s="18" t="s">
        <v>125</v>
      </c>
      <c r="C62" s="12" t="s">
        <v>120</v>
      </c>
      <c r="D62" s="12" t="s">
        <v>20</v>
      </c>
      <c r="E62" s="12" t="s">
        <v>21</v>
      </c>
      <c r="F62" s="75" t="s">
        <v>42</v>
      </c>
      <c r="G62" s="76"/>
      <c r="H62" s="76"/>
      <c r="I62" s="77"/>
      <c r="J62" s="12" t="s">
        <v>24</v>
      </c>
      <c r="K62" s="14">
        <f>L62+M62</f>
        <v>2000000</v>
      </c>
      <c r="L62" s="15"/>
      <c r="M62" s="15">
        <v>2000000</v>
      </c>
      <c r="N62" s="8"/>
    </row>
    <row r="63" spans="1:31" customHeight="1" ht="30" s="10" customFormat="1">
      <c r="A63" s="8"/>
      <c r="B63" s="8" t="s">
        <v>126</v>
      </c>
      <c r="C63" s="12" t="s">
        <v>120</v>
      </c>
      <c r="D63" s="12" t="s">
        <v>20</v>
      </c>
      <c r="E63" s="12" t="s">
        <v>21</v>
      </c>
      <c r="F63" s="75" t="s">
        <v>42</v>
      </c>
      <c r="G63" s="76"/>
      <c r="H63" s="76"/>
      <c r="I63" s="77"/>
      <c r="J63" s="12" t="s">
        <v>24</v>
      </c>
      <c r="K63" s="14">
        <f>L63+M63</f>
        <v>5000000</v>
      </c>
      <c r="L63" s="15"/>
      <c r="M63" s="15">
        <v>5000000</v>
      </c>
      <c r="N63" s="8"/>
    </row>
    <row r="64" spans="1:31" customHeight="1" ht="30" s="10" customFormat="1">
      <c r="A64" s="8"/>
      <c r="B64" s="87" t="s">
        <v>127</v>
      </c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9"/>
    </row>
    <row r="65" spans="1:31" customHeight="1" ht="30" s="10" customFormat="1">
      <c r="A65" s="8"/>
      <c r="B65" s="8" t="s">
        <v>128</v>
      </c>
      <c r="C65" s="12" t="s">
        <v>120</v>
      </c>
      <c r="D65" s="12" t="s">
        <v>20</v>
      </c>
      <c r="E65" s="12" t="s">
        <v>21</v>
      </c>
      <c r="F65" s="75" t="s">
        <v>42</v>
      </c>
      <c r="G65" s="76"/>
      <c r="H65" s="76"/>
      <c r="I65" s="77"/>
      <c r="J65" s="12" t="s">
        <v>24</v>
      </c>
      <c r="K65" s="14">
        <f>L65+M65</f>
        <v>5000000</v>
      </c>
      <c r="L65" s="15"/>
      <c r="M65" s="15">
        <v>5000000</v>
      </c>
      <c r="N65" s="8"/>
    </row>
    <row r="66" spans="1:31" customHeight="1" ht="30" s="10" customFormat="1">
      <c r="A66" s="8"/>
      <c r="B66" s="8" t="s">
        <v>129</v>
      </c>
      <c r="C66" s="12" t="s">
        <v>120</v>
      </c>
      <c r="D66" s="12" t="s">
        <v>20</v>
      </c>
      <c r="E66" s="12" t="s">
        <v>21</v>
      </c>
      <c r="F66" s="75" t="s">
        <v>42</v>
      </c>
      <c r="G66" s="76"/>
      <c r="H66" s="76"/>
      <c r="I66" s="77"/>
      <c r="J66" s="12" t="s">
        <v>24</v>
      </c>
      <c r="K66" s="14">
        <f>L66+M66</f>
        <v>3000000</v>
      </c>
      <c r="L66" s="15"/>
      <c r="M66" s="15">
        <v>3000000</v>
      </c>
      <c r="N66" s="8"/>
    </row>
    <row r="67" spans="1:31" customHeight="1" ht="30" s="10" customFormat="1">
      <c r="A67" s="8"/>
      <c r="B67" s="84" t="s">
        <v>130</v>
      </c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6"/>
    </row>
    <row r="68" spans="1:31" customHeight="1" ht="30" s="10" customFormat="1">
      <c r="A68" s="8"/>
      <c r="B68" s="87" t="s">
        <v>131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9"/>
    </row>
    <row r="69" spans="1:31" customHeight="1" ht="30" s="10" customFormat="1">
      <c r="A69" s="8"/>
      <c r="B69" s="19" t="s">
        <v>132</v>
      </c>
      <c r="C69" s="12" t="s">
        <v>133</v>
      </c>
      <c r="D69" s="12" t="s">
        <v>20</v>
      </c>
      <c r="E69" s="12" t="s">
        <v>37</v>
      </c>
      <c r="F69" s="75" t="s">
        <v>38</v>
      </c>
      <c r="G69" s="76"/>
      <c r="H69" s="76"/>
      <c r="I69" s="77"/>
      <c r="J69" s="12" t="s">
        <v>24</v>
      </c>
      <c r="K69" s="20">
        <f>SUM(L69:M69)</f>
        <v>500000</v>
      </c>
      <c r="L69" s="20">
        <v>500000</v>
      </c>
      <c r="M69" s="8"/>
      <c r="N69" s="21"/>
    </row>
    <row r="70" spans="1:31" customHeight="1" ht="60" s="10" customFormat="1">
      <c r="A70" s="8"/>
      <c r="B70" s="8" t="s">
        <v>134</v>
      </c>
      <c r="C70" s="12" t="s">
        <v>120</v>
      </c>
      <c r="D70" s="12" t="s">
        <v>20</v>
      </c>
      <c r="E70" s="12" t="s">
        <v>21</v>
      </c>
      <c r="F70" s="75" t="s">
        <v>42</v>
      </c>
      <c r="G70" s="76"/>
      <c r="H70" s="76"/>
      <c r="I70" s="77"/>
      <c r="J70" s="12" t="s">
        <v>24</v>
      </c>
      <c r="K70" s="20">
        <f>SUM(L70:M70)</f>
        <v>8000000</v>
      </c>
      <c r="L70" s="15"/>
      <c r="M70" s="15">
        <v>8000000</v>
      </c>
      <c r="N70" s="8"/>
    </row>
    <row r="71" spans="1:31" customHeight="1" ht="60" s="10" customFormat="1">
      <c r="A71" s="8"/>
      <c r="B71" s="22" t="s">
        <v>135</v>
      </c>
      <c r="C71" s="12" t="s">
        <v>120</v>
      </c>
      <c r="D71" s="12" t="s">
        <v>20</v>
      </c>
      <c r="E71" s="12" t="s">
        <v>21</v>
      </c>
      <c r="F71" s="75" t="s">
        <v>42</v>
      </c>
      <c r="G71" s="76"/>
      <c r="H71" s="76"/>
      <c r="I71" s="77"/>
      <c r="J71" s="12" t="s">
        <v>24</v>
      </c>
      <c r="K71" s="20">
        <f>SUM(L71:M71)</f>
        <v>5000000</v>
      </c>
      <c r="L71" s="15"/>
      <c r="M71" s="15">
        <v>5000000</v>
      </c>
      <c r="N71" s="8"/>
    </row>
    <row r="72" spans="1:31" customHeight="1" ht="60" s="10" customFormat="1">
      <c r="A72" s="8"/>
      <c r="B72" s="8" t="s">
        <v>136</v>
      </c>
      <c r="C72" s="12" t="s">
        <v>120</v>
      </c>
      <c r="D72" s="12" t="s">
        <v>20</v>
      </c>
      <c r="E72" s="12" t="s">
        <v>21</v>
      </c>
      <c r="F72" s="75" t="s">
        <v>42</v>
      </c>
      <c r="G72" s="76"/>
      <c r="H72" s="76"/>
      <c r="I72" s="77"/>
      <c r="J72" s="12" t="s">
        <v>24</v>
      </c>
      <c r="K72" s="20">
        <f>SUM(L72:M72)</f>
        <v>20000000</v>
      </c>
      <c r="L72" s="15"/>
      <c r="M72" s="15">
        <v>20000000</v>
      </c>
      <c r="N72" s="8"/>
    </row>
    <row r="73" spans="1:31" customHeight="1" ht="60" s="10" customFormat="1">
      <c r="A73" s="8"/>
      <c r="B73" s="8" t="s">
        <v>137</v>
      </c>
      <c r="C73" s="12" t="s">
        <v>120</v>
      </c>
      <c r="D73" s="12" t="s">
        <v>20</v>
      </c>
      <c r="E73" s="12" t="s">
        <v>21</v>
      </c>
      <c r="F73" s="75" t="s">
        <v>42</v>
      </c>
      <c r="G73" s="76"/>
      <c r="H73" s="76"/>
      <c r="I73" s="77"/>
      <c r="J73" s="12" t="s">
        <v>24</v>
      </c>
      <c r="K73" s="20">
        <f>SUM(L73:M73)</f>
        <v>2000000</v>
      </c>
      <c r="L73" s="15"/>
      <c r="M73" s="15">
        <v>2000000</v>
      </c>
      <c r="N73" s="8"/>
    </row>
    <row r="74" spans="1:31" customHeight="1" ht="30" s="10" customFormat="1">
      <c r="A74" s="8"/>
      <c r="B74" s="78" t="s">
        <v>138</v>
      </c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80"/>
    </row>
    <row r="75" spans="1:31" customHeight="1" ht="30" s="10" customFormat="1">
      <c r="A75" s="8"/>
      <c r="B75" s="84" t="s">
        <v>139</v>
      </c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6"/>
    </row>
    <row r="76" spans="1:31" customHeight="1" ht="30" s="10" customFormat="1">
      <c r="A76" s="8"/>
      <c r="B76" s="8" t="s">
        <v>140</v>
      </c>
      <c r="C76" s="12" t="s">
        <v>141</v>
      </c>
      <c r="D76" s="12" t="s">
        <v>20</v>
      </c>
      <c r="E76" s="12" t="s">
        <v>21</v>
      </c>
      <c r="F76" s="13" t="s">
        <v>26</v>
      </c>
      <c r="G76" s="13" t="s">
        <v>26</v>
      </c>
      <c r="H76" s="13" t="s">
        <v>27</v>
      </c>
      <c r="I76" s="13" t="s">
        <v>27</v>
      </c>
      <c r="J76" s="12" t="s">
        <v>24</v>
      </c>
      <c r="K76" s="14">
        <f>L76+M76</f>
        <v>1000000</v>
      </c>
      <c r="L76" s="15">
        <v>1000000</v>
      </c>
      <c r="M76" s="15"/>
      <c r="N76" s="8"/>
    </row>
    <row r="77" spans="1:31" customHeight="1" ht="30" s="10" customFormat="1">
      <c r="A77" s="8"/>
      <c r="B77" s="87" t="s">
        <v>142</v>
      </c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9"/>
      <c r="N77" s="8"/>
    </row>
    <row r="78" spans="1:31" customHeight="1" ht="60" s="10" customFormat="1">
      <c r="A78" s="8"/>
      <c r="B78" s="8" t="s">
        <v>143</v>
      </c>
      <c r="C78" s="12" t="s">
        <v>141</v>
      </c>
      <c r="D78" s="12" t="s">
        <v>20</v>
      </c>
      <c r="E78" s="12" t="s">
        <v>98</v>
      </c>
      <c r="F78" s="75" t="s">
        <v>42</v>
      </c>
      <c r="G78" s="76"/>
      <c r="H78" s="76"/>
      <c r="I78" s="77"/>
      <c r="J78" s="12" t="s">
        <v>24</v>
      </c>
      <c r="K78" s="14">
        <f>L78+M78</f>
        <v>20000</v>
      </c>
      <c r="L78" s="23">
        <v>20000</v>
      </c>
      <c r="M78" s="15"/>
      <c r="N78" s="8"/>
    </row>
    <row r="79" spans="1:31" customHeight="1" ht="60" s="10" customFormat="1">
      <c r="A79" s="8"/>
      <c r="B79" s="8" t="s">
        <v>144</v>
      </c>
      <c r="C79" s="12" t="s">
        <v>141</v>
      </c>
      <c r="D79" s="12" t="s">
        <v>20</v>
      </c>
      <c r="E79" s="12" t="s">
        <v>98</v>
      </c>
      <c r="F79" s="75" t="s">
        <v>42</v>
      </c>
      <c r="G79" s="76"/>
      <c r="H79" s="76"/>
      <c r="I79" s="77"/>
      <c r="J79" s="12" t="s">
        <v>24</v>
      </c>
      <c r="K79" s="14">
        <f>L79+M79</f>
        <v>20000</v>
      </c>
      <c r="L79" s="23">
        <v>20000</v>
      </c>
      <c r="M79" s="15"/>
      <c r="N79" s="8"/>
    </row>
    <row r="80" spans="1:31" customHeight="1" ht="60" s="10" customFormat="1">
      <c r="A80" s="8"/>
      <c r="B80" s="8" t="s">
        <v>145</v>
      </c>
      <c r="C80" s="12" t="s">
        <v>141</v>
      </c>
      <c r="D80" s="12" t="s">
        <v>20</v>
      </c>
      <c r="E80" s="12" t="s">
        <v>98</v>
      </c>
      <c r="F80" s="75" t="s">
        <v>42</v>
      </c>
      <c r="G80" s="76"/>
      <c r="H80" s="76"/>
      <c r="I80" s="77"/>
      <c r="J80" s="12" t="s">
        <v>24</v>
      </c>
      <c r="K80" s="14">
        <f>L80+M80</f>
        <v>250000</v>
      </c>
      <c r="L80" s="23">
        <v>250000</v>
      </c>
      <c r="M80" s="15"/>
      <c r="N80" s="8"/>
    </row>
    <row r="81" spans="1:31" customHeight="1" ht="60" s="10" customFormat="1">
      <c r="A81" s="8"/>
      <c r="B81" s="8" t="s">
        <v>146</v>
      </c>
      <c r="C81" s="12" t="s">
        <v>141</v>
      </c>
      <c r="D81" s="12" t="s">
        <v>20</v>
      </c>
      <c r="E81" s="12" t="s">
        <v>98</v>
      </c>
      <c r="F81" s="75" t="s">
        <v>42</v>
      </c>
      <c r="G81" s="76"/>
      <c r="H81" s="76"/>
      <c r="I81" s="77"/>
      <c r="J81" s="12" t="s">
        <v>24</v>
      </c>
      <c r="K81" s="14">
        <f>L81+M81</f>
        <v>50000</v>
      </c>
      <c r="L81" s="23">
        <v>50000</v>
      </c>
      <c r="M81" s="15"/>
      <c r="N81" s="8"/>
    </row>
    <row r="82" spans="1:31" customHeight="1" ht="60" s="10" customFormat="1">
      <c r="A82" s="8"/>
      <c r="B82" s="8" t="s">
        <v>147</v>
      </c>
      <c r="C82" s="12" t="s">
        <v>141</v>
      </c>
      <c r="D82" s="12" t="s">
        <v>20</v>
      </c>
      <c r="E82" s="12" t="s">
        <v>98</v>
      </c>
      <c r="F82" s="75" t="s">
        <v>42</v>
      </c>
      <c r="G82" s="76"/>
      <c r="H82" s="76"/>
      <c r="I82" s="77"/>
      <c r="J82" s="12" t="s">
        <v>24</v>
      </c>
      <c r="K82" s="14">
        <f>L82+M82</f>
        <v>300000</v>
      </c>
      <c r="L82" s="24">
        <v>300000</v>
      </c>
      <c r="M82" s="15"/>
      <c r="N82" s="8"/>
    </row>
    <row r="83" spans="1:31" customHeight="1" ht="60" s="10" customFormat="1">
      <c r="A83" s="8"/>
      <c r="B83" s="8" t="s">
        <v>148</v>
      </c>
      <c r="C83" s="12" t="s">
        <v>141</v>
      </c>
      <c r="D83" s="12" t="s">
        <v>20</v>
      </c>
      <c r="E83" s="12" t="s">
        <v>98</v>
      </c>
      <c r="F83" s="75" t="s">
        <v>42</v>
      </c>
      <c r="G83" s="76"/>
      <c r="H83" s="76"/>
      <c r="I83" s="77"/>
      <c r="J83" s="12" t="s">
        <v>24</v>
      </c>
      <c r="K83" s="14">
        <f>L83+M83</f>
        <v>25000</v>
      </c>
      <c r="L83" s="23">
        <v>25000</v>
      </c>
      <c r="M83" s="15"/>
      <c r="N83" s="8"/>
    </row>
    <row r="84" spans="1:31" customHeight="1" ht="60" s="10" customFormat="1">
      <c r="A84" s="8"/>
      <c r="B84" s="8" t="s">
        <v>149</v>
      </c>
      <c r="C84" s="12" t="s">
        <v>141</v>
      </c>
      <c r="D84" s="12" t="s">
        <v>20</v>
      </c>
      <c r="E84" s="12" t="s">
        <v>98</v>
      </c>
      <c r="F84" s="75" t="s">
        <v>42</v>
      </c>
      <c r="G84" s="76"/>
      <c r="H84" s="76"/>
      <c r="I84" s="77"/>
      <c r="J84" s="12" t="s">
        <v>24</v>
      </c>
      <c r="K84" s="14">
        <f>L84+M84</f>
        <v>20000</v>
      </c>
      <c r="L84" s="23">
        <v>20000</v>
      </c>
      <c r="M84" s="15"/>
      <c r="N84" s="8"/>
    </row>
    <row r="85" spans="1:31" customHeight="1" ht="60" s="10" customFormat="1">
      <c r="A85" s="8"/>
      <c r="B85" s="8" t="s">
        <v>150</v>
      </c>
      <c r="C85" s="12" t="s">
        <v>141</v>
      </c>
      <c r="D85" s="12" t="s">
        <v>20</v>
      </c>
      <c r="E85" s="12" t="s">
        <v>98</v>
      </c>
      <c r="F85" s="75" t="s">
        <v>42</v>
      </c>
      <c r="G85" s="76"/>
      <c r="H85" s="76"/>
      <c r="I85" s="77"/>
      <c r="J85" s="12" t="s">
        <v>24</v>
      </c>
      <c r="K85" s="14">
        <f>L85+M85</f>
        <v>20000</v>
      </c>
      <c r="L85" s="23">
        <v>20000</v>
      </c>
      <c r="M85" s="15"/>
      <c r="N85" s="8"/>
    </row>
    <row r="86" spans="1:31" customHeight="1" ht="60" s="10" customFormat="1">
      <c r="A86" s="8"/>
      <c r="B86" s="90" t="s">
        <v>151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2"/>
    </row>
    <row r="87" spans="1:31" customHeight="1" ht="60" s="10" customFormat="1">
      <c r="A87" s="8"/>
      <c r="B87" s="8" t="s">
        <v>152</v>
      </c>
      <c r="C87" s="12" t="s">
        <v>141</v>
      </c>
      <c r="D87" s="12" t="s">
        <v>20</v>
      </c>
      <c r="E87" s="12" t="s">
        <v>98</v>
      </c>
      <c r="F87" s="75" t="s">
        <v>42</v>
      </c>
      <c r="G87" s="76"/>
      <c r="H87" s="76"/>
      <c r="I87" s="77"/>
      <c r="J87" s="12" t="s">
        <v>24</v>
      </c>
      <c r="K87" s="14">
        <f>L87+M87</f>
        <v>30000</v>
      </c>
      <c r="L87" s="23">
        <v>30000</v>
      </c>
      <c r="M87" s="15"/>
      <c r="N87" s="8"/>
    </row>
    <row r="88" spans="1:31" customHeight="1" ht="60" s="10" customFormat="1">
      <c r="A88" s="8"/>
      <c r="B88" s="8" t="s">
        <v>153</v>
      </c>
      <c r="C88" s="12" t="s">
        <v>141</v>
      </c>
      <c r="D88" s="12" t="s">
        <v>20</v>
      </c>
      <c r="E88" s="12" t="s">
        <v>98</v>
      </c>
      <c r="F88" s="75" t="s">
        <v>42</v>
      </c>
      <c r="G88" s="76"/>
      <c r="H88" s="76"/>
      <c r="I88" s="77"/>
      <c r="J88" s="12" t="s">
        <v>24</v>
      </c>
      <c r="K88" s="14">
        <f>L88+M88</f>
        <v>42000</v>
      </c>
      <c r="L88" s="23">
        <v>42000</v>
      </c>
      <c r="M88" s="15"/>
      <c r="N88" s="8"/>
    </row>
    <row r="89" spans="1:31" customHeight="1" ht="60" s="10" customFormat="1">
      <c r="A89" s="8"/>
      <c r="B89" s="87" t="s">
        <v>154</v>
      </c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9"/>
    </row>
    <row r="90" spans="1:31" customHeight="1" ht="60" s="10" customFormat="1">
      <c r="A90" s="8"/>
      <c r="B90" s="8" t="s">
        <v>155</v>
      </c>
      <c r="C90" s="12" t="s">
        <v>141</v>
      </c>
      <c r="D90" s="12" t="s">
        <v>20</v>
      </c>
      <c r="E90" s="12" t="s">
        <v>98</v>
      </c>
      <c r="F90" s="75" t="s">
        <v>42</v>
      </c>
      <c r="G90" s="76"/>
      <c r="H90" s="76"/>
      <c r="I90" s="77"/>
      <c r="J90" s="12" t="s">
        <v>24</v>
      </c>
      <c r="K90" s="14">
        <f>L90+M90</f>
        <v>50000</v>
      </c>
      <c r="L90" s="23">
        <v>50000</v>
      </c>
      <c r="M90" s="15"/>
      <c r="N90" s="8"/>
    </row>
    <row r="91" spans="1:31" customHeight="1" ht="60" s="10" customFormat="1">
      <c r="A91" s="8"/>
      <c r="B91" s="8" t="s">
        <v>156</v>
      </c>
      <c r="C91" s="12" t="s">
        <v>141</v>
      </c>
      <c r="D91" s="12" t="s">
        <v>20</v>
      </c>
      <c r="E91" s="12" t="s">
        <v>98</v>
      </c>
      <c r="F91" s="75" t="s">
        <v>42</v>
      </c>
      <c r="G91" s="76"/>
      <c r="H91" s="76"/>
      <c r="I91" s="77"/>
      <c r="J91" s="12" t="s">
        <v>24</v>
      </c>
      <c r="K91" s="14">
        <f>L91+M91</f>
        <v>20000</v>
      </c>
      <c r="L91" s="23">
        <v>20000</v>
      </c>
      <c r="M91" s="15"/>
      <c r="N91" s="8"/>
    </row>
    <row r="92" spans="1:31" customHeight="1" ht="60" s="10" customFormat="1">
      <c r="A92" s="8"/>
      <c r="B92" s="8" t="s">
        <v>157</v>
      </c>
      <c r="C92" s="12" t="s">
        <v>141</v>
      </c>
      <c r="D92" s="12" t="s">
        <v>20</v>
      </c>
      <c r="E92" s="12" t="s">
        <v>98</v>
      </c>
      <c r="F92" s="75" t="s">
        <v>42</v>
      </c>
      <c r="G92" s="76"/>
      <c r="H92" s="76"/>
      <c r="I92" s="77"/>
      <c r="J92" s="12" t="s">
        <v>24</v>
      </c>
      <c r="K92" s="14">
        <f>L92+M92</f>
        <v>100000</v>
      </c>
      <c r="L92" s="23">
        <v>100000</v>
      </c>
      <c r="M92" s="15"/>
      <c r="N92" s="8"/>
    </row>
    <row r="93" spans="1:31" customHeight="1" ht="60" s="10" customFormat="1">
      <c r="A93" s="8"/>
      <c r="B93" s="8" t="s">
        <v>158</v>
      </c>
      <c r="C93" s="12" t="s">
        <v>141</v>
      </c>
      <c r="D93" s="12" t="s">
        <v>20</v>
      </c>
      <c r="E93" s="12" t="s">
        <v>98</v>
      </c>
      <c r="F93" s="75" t="s">
        <v>42</v>
      </c>
      <c r="G93" s="76"/>
      <c r="H93" s="76"/>
      <c r="I93" s="77"/>
      <c r="J93" s="12" t="s">
        <v>24</v>
      </c>
      <c r="K93" s="14">
        <f>L93+M93</f>
        <v>60000</v>
      </c>
      <c r="L93" s="15">
        <v>60000</v>
      </c>
      <c r="M93" s="15"/>
      <c r="N93" s="8"/>
    </row>
    <row r="94" spans="1:31" customHeight="1" ht="60" s="10" customFormat="1">
      <c r="A94" s="8"/>
      <c r="B94" s="8" t="s">
        <v>159</v>
      </c>
      <c r="C94" s="12" t="s">
        <v>141</v>
      </c>
      <c r="D94" s="12" t="s">
        <v>20</v>
      </c>
      <c r="E94" s="12" t="s">
        <v>98</v>
      </c>
      <c r="F94" s="75" t="s">
        <v>42</v>
      </c>
      <c r="G94" s="76"/>
      <c r="H94" s="76"/>
      <c r="I94" s="77"/>
      <c r="J94" s="12" t="s">
        <v>24</v>
      </c>
      <c r="K94" s="14">
        <f>L94+M94</f>
        <v>30000</v>
      </c>
      <c r="L94" s="15">
        <v>30000</v>
      </c>
      <c r="M94" s="15"/>
      <c r="N94" s="8"/>
    </row>
    <row r="95" spans="1:31" customHeight="1" ht="60" s="10" customFormat="1">
      <c r="A95" s="8"/>
      <c r="B95" s="8" t="s">
        <v>160</v>
      </c>
      <c r="C95" s="12" t="s">
        <v>141</v>
      </c>
      <c r="D95" s="12" t="s">
        <v>20</v>
      </c>
      <c r="E95" s="12" t="s">
        <v>98</v>
      </c>
      <c r="F95" s="75" t="s">
        <v>42</v>
      </c>
      <c r="G95" s="76"/>
      <c r="H95" s="76"/>
      <c r="I95" s="77"/>
      <c r="J95" s="12" t="s">
        <v>24</v>
      </c>
      <c r="K95" s="14">
        <f>L95+M95</f>
        <v>40000</v>
      </c>
      <c r="L95" s="15">
        <v>40000</v>
      </c>
      <c r="M95" s="15"/>
      <c r="N95" s="8"/>
    </row>
    <row r="96" spans="1:31" customHeight="1" ht="60" s="10" customFormat="1">
      <c r="A96" s="8"/>
      <c r="B96" s="8" t="s">
        <v>161</v>
      </c>
      <c r="C96" s="12" t="s">
        <v>141</v>
      </c>
      <c r="D96" s="12" t="s">
        <v>20</v>
      </c>
      <c r="E96" s="12" t="s">
        <v>98</v>
      </c>
      <c r="F96" s="75" t="s">
        <v>42</v>
      </c>
      <c r="G96" s="76"/>
      <c r="H96" s="76"/>
      <c r="I96" s="77"/>
      <c r="J96" s="12" t="s">
        <v>24</v>
      </c>
      <c r="K96" s="14">
        <f>L96+M96</f>
        <v>30000</v>
      </c>
      <c r="L96" s="15">
        <v>30000</v>
      </c>
      <c r="M96" s="15"/>
      <c r="N96" s="8"/>
    </row>
    <row r="97" spans="1:31" customHeight="1" ht="60" s="10" customFormat="1">
      <c r="A97" s="8"/>
      <c r="B97" s="8" t="s">
        <v>162</v>
      </c>
      <c r="C97" s="12" t="s">
        <v>141</v>
      </c>
      <c r="D97" s="12" t="s">
        <v>20</v>
      </c>
      <c r="E97" s="12" t="s">
        <v>98</v>
      </c>
      <c r="F97" s="75" t="s">
        <v>42</v>
      </c>
      <c r="G97" s="76"/>
      <c r="H97" s="76"/>
      <c r="I97" s="77"/>
      <c r="J97" s="12" t="s">
        <v>24</v>
      </c>
      <c r="K97" s="14">
        <f>L97+M97</f>
        <v>30000</v>
      </c>
      <c r="L97" s="15">
        <v>30000</v>
      </c>
      <c r="M97" s="15"/>
      <c r="N97" s="8"/>
    </row>
    <row r="98" spans="1:31" customHeight="1" ht="60" s="10" customFormat="1">
      <c r="A98" s="8"/>
      <c r="B98" s="8" t="s">
        <v>163</v>
      </c>
      <c r="C98" s="12" t="s">
        <v>141</v>
      </c>
      <c r="D98" s="12" t="s">
        <v>20</v>
      </c>
      <c r="E98" s="12" t="s">
        <v>98</v>
      </c>
      <c r="F98" s="75" t="s">
        <v>42</v>
      </c>
      <c r="G98" s="76"/>
      <c r="H98" s="76"/>
      <c r="I98" s="77"/>
      <c r="J98" s="12" t="s">
        <v>24</v>
      </c>
      <c r="K98" s="14">
        <f>L98+M98</f>
        <v>25000</v>
      </c>
      <c r="L98" s="15">
        <v>25000</v>
      </c>
      <c r="M98" s="15"/>
      <c r="N98" s="8"/>
    </row>
    <row r="99" spans="1:31" customHeight="1" ht="60" s="10" customFormat="1">
      <c r="A99" s="8"/>
      <c r="B99" s="8" t="s">
        <v>164</v>
      </c>
      <c r="C99" s="12" t="s">
        <v>141</v>
      </c>
      <c r="D99" s="12" t="s">
        <v>20</v>
      </c>
      <c r="E99" s="12" t="s">
        <v>98</v>
      </c>
      <c r="F99" s="75" t="s">
        <v>42</v>
      </c>
      <c r="G99" s="76"/>
      <c r="H99" s="76"/>
      <c r="I99" s="77"/>
      <c r="J99" s="12" t="s">
        <v>24</v>
      </c>
      <c r="K99" s="14">
        <f>L99+M99</f>
        <v>40000</v>
      </c>
      <c r="L99" s="15">
        <v>40000</v>
      </c>
      <c r="M99" s="15"/>
      <c r="N99" s="8"/>
    </row>
    <row r="100" spans="1:31" customHeight="1" ht="60" s="10" customFormat="1">
      <c r="A100" s="8"/>
      <c r="B100" s="84" t="s">
        <v>165</v>
      </c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6"/>
    </row>
    <row r="101" spans="1:31" customHeight="1" ht="60" s="10" customFormat="1">
      <c r="A101" s="8"/>
      <c r="B101" s="8" t="s">
        <v>166</v>
      </c>
      <c r="C101" s="25" t="s">
        <v>167</v>
      </c>
      <c r="D101" s="12" t="s">
        <v>20</v>
      </c>
      <c r="E101" s="12" t="s">
        <v>98</v>
      </c>
      <c r="F101" s="63" t="s">
        <v>26</v>
      </c>
      <c r="G101" s="64"/>
      <c r="H101" s="64"/>
      <c r="I101" s="65"/>
      <c r="J101" s="12" t="s">
        <v>24</v>
      </c>
      <c r="K101" s="14">
        <f>L101+M101</f>
        <v>150000</v>
      </c>
      <c r="L101" s="15">
        <f>83400+5700+60900</f>
        <v>150000</v>
      </c>
      <c r="M101" s="15"/>
      <c r="N101" s="8"/>
    </row>
    <row r="102" spans="1:31" customHeight="1" ht="60" s="10" customFormat="1">
      <c r="A102" s="8"/>
      <c r="B102" s="8" t="s">
        <v>168</v>
      </c>
      <c r="C102" s="25" t="s">
        <v>167</v>
      </c>
      <c r="D102" s="12" t="s">
        <v>20</v>
      </c>
      <c r="E102" s="12" t="s">
        <v>98</v>
      </c>
      <c r="F102" s="63" t="s">
        <v>87</v>
      </c>
      <c r="G102" s="64"/>
      <c r="H102" s="64"/>
      <c r="I102" s="65"/>
      <c r="J102" s="12" t="s">
        <v>24</v>
      </c>
      <c r="K102" s="14">
        <f>L102+M102</f>
        <v>150000</v>
      </c>
      <c r="L102" s="15">
        <f>120000+30000</f>
        <v>150000</v>
      </c>
      <c r="M102" s="15"/>
      <c r="N102" s="8" t="s">
        <v>169</v>
      </c>
    </row>
    <row r="103" spans="1:31" customHeight="1" ht="60" s="10" customFormat="1">
      <c r="A103" s="8"/>
      <c r="B103" s="8" t="s">
        <v>170</v>
      </c>
      <c r="C103" s="25" t="s">
        <v>167</v>
      </c>
      <c r="D103" s="12" t="s">
        <v>20</v>
      </c>
      <c r="E103" s="12" t="s">
        <v>98</v>
      </c>
      <c r="F103" s="63" t="s">
        <v>22</v>
      </c>
      <c r="G103" s="64"/>
      <c r="H103" s="64"/>
      <c r="I103" s="65"/>
      <c r="J103" s="12" t="s">
        <v>24</v>
      </c>
      <c r="K103" s="14">
        <f>L103+M103</f>
        <v>250000</v>
      </c>
      <c r="L103" s="15">
        <f>64640+30660+41700+113000</f>
        <v>250000</v>
      </c>
      <c r="M103" s="15"/>
      <c r="N103" s="8" t="s">
        <v>171</v>
      </c>
    </row>
    <row r="104" spans="1:31" customHeight="1" ht="60" s="10" customFormat="1">
      <c r="A104" s="8"/>
      <c r="B104" s="8" t="s">
        <v>172</v>
      </c>
      <c r="C104" s="25" t="s">
        <v>167</v>
      </c>
      <c r="D104" s="12" t="s">
        <v>20</v>
      </c>
      <c r="E104" s="12" t="s">
        <v>98</v>
      </c>
      <c r="F104" s="63" t="s">
        <v>23</v>
      </c>
      <c r="G104" s="64"/>
      <c r="H104" s="64"/>
      <c r="I104" s="65"/>
      <c r="J104" s="12" t="s">
        <v>24</v>
      </c>
      <c r="K104" s="14">
        <f>L104+M104</f>
        <v>200000</v>
      </c>
      <c r="L104" s="15">
        <f>35857+34143+130000</f>
        <v>200000</v>
      </c>
      <c r="M104" s="15"/>
      <c r="N104" s="8" t="s">
        <v>173</v>
      </c>
    </row>
    <row r="105" spans="1:31" customHeight="1" ht="60" s="10" customFormat="1">
      <c r="A105" s="8"/>
      <c r="B105" s="8" t="s">
        <v>174</v>
      </c>
      <c r="C105" s="25" t="s">
        <v>167</v>
      </c>
      <c r="D105" s="12" t="s">
        <v>20</v>
      </c>
      <c r="E105" s="12" t="s">
        <v>98</v>
      </c>
      <c r="F105" s="63" t="s">
        <v>86</v>
      </c>
      <c r="G105" s="64"/>
      <c r="H105" s="64"/>
      <c r="I105" s="65"/>
      <c r="J105" s="12" t="s">
        <v>24</v>
      </c>
      <c r="K105" s="14">
        <f>L105+M105</f>
        <v>100000</v>
      </c>
      <c r="L105" s="15"/>
      <c r="M105" s="15">
        <v>100000</v>
      </c>
      <c r="N105" s="8"/>
    </row>
    <row r="106" spans="1:31" customHeight="1" ht="60" s="10" customFormat="1">
      <c r="A106" s="8"/>
      <c r="B106" s="8" t="s">
        <v>175</v>
      </c>
      <c r="C106" s="25" t="s">
        <v>167</v>
      </c>
      <c r="D106" s="12" t="s">
        <v>20</v>
      </c>
      <c r="E106" s="12" t="s">
        <v>98</v>
      </c>
      <c r="F106" s="63" t="s">
        <v>26</v>
      </c>
      <c r="G106" s="64"/>
      <c r="H106" s="64"/>
      <c r="I106" s="65"/>
      <c r="J106" s="12" t="s">
        <v>24</v>
      </c>
      <c r="K106" s="14">
        <f>L106+M106</f>
        <v>210000</v>
      </c>
      <c r="L106" s="15">
        <f>100000+80000+30000</f>
        <v>210000</v>
      </c>
      <c r="M106" s="15"/>
      <c r="N106" s="8" t="s">
        <v>176</v>
      </c>
    </row>
    <row r="107" spans="1:31" customHeight="1" ht="60" s="10" customFormat="1">
      <c r="A107" s="8"/>
      <c r="B107" s="8" t="s">
        <v>177</v>
      </c>
      <c r="C107" s="25" t="s">
        <v>167</v>
      </c>
      <c r="D107" s="12" t="s">
        <v>20</v>
      </c>
      <c r="E107" s="12" t="s">
        <v>98</v>
      </c>
      <c r="F107" s="63" t="s">
        <v>23</v>
      </c>
      <c r="G107" s="64"/>
      <c r="H107" s="64"/>
      <c r="I107" s="65"/>
      <c r="J107" s="12" t="s">
        <v>24</v>
      </c>
      <c r="K107" s="14">
        <f>L107+M107</f>
        <v>110000</v>
      </c>
      <c r="L107" s="15">
        <f>60000+35000+15000</f>
        <v>110000</v>
      </c>
      <c r="M107" s="15"/>
      <c r="N107" s="8" t="s">
        <v>176</v>
      </c>
    </row>
    <row r="108" spans="1:31" customHeight="1" ht="60" s="10" customFormat="1">
      <c r="A108" s="8"/>
      <c r="B108" s="84" t="s">
        <v>178</v>
      </c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6"/>
    </row>
    <row r="109" spans="1:31" customHeight="1" ht="60" s="10" customFormat="1">
      <c r="A109" s="8"/>
      <c r="B109" s="8" t="s">
        <v>179</v>
      </c>
      <c r="C109" s="12" t="s">
        <v>180</v>
      </c>
      <c r="D109" s="12" t="s">
        <v>20</v>
      </c>
      <c r="E109" s="12" t="s">
        <v>98</v>
      </c>
      <c r="F109" s="63" t="s">
        <v>181</v>
      </c>
      <c r="G109" s="64"/>
      <c r="H109" s="64"/>
      <c r="I109" s="65"/>
      <c r="J109" s="12" t="s">
        <v>24</v>
      </c>
      <c r="K109" s="14">
        <f>SUM(L109:M109)</f>
        <v>500000</v>
      </c>
      <c r="L109" s="26">
        <v>500000</v>
      </c>
      <c r="M109" s="15"/>
      <c r="N109" s="8"/>
    </row>
    <row r="110" spans="1:31" customHeight="1" ht="60" s="10" customFormat="1">
      <c r="A110" s="8"/>
      <c r="B110" s="8" t="s">
        <v>179</v>
      </c>
      <c r="C110" s="12" t="s">
        <v>180</v>
      </c>
      <c r="D110" s="12" t="s">
        <v>20</v>
      </c>
      <c r="E110" s="12" t="s">
        <v>98</v>
      </c>
      <c r="F110" s="63" t="s">
        <v>181</v>
      </c>
      <c r="G110" s="64"/>
      <c r="H110" s="64"/>
      <c r="I110" s="65"/>
      <c r="J110" s="12" t="s">
        <v>24</v>
      </c>
      <c r="K110" s="14">
        <f>SUM(L110:M110)</f>
        <v>500000</v>
      </c>
      <c r="L110" s="26">
        <v>500000</v>
      </c>
      <c r="M110" s="15"/>
      <c r="N110" s="8"/>
    </row>
    <row r="111" spans="1:31" customHeight="1" ht="60" s="10" customFormat="1">
      <c r="A111" s="8"/>
      <c r="B111" s="84" t="s">
        <v>182</v>
      </c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6"/>
    </row>
    <row r="112" spans="1:31" customHeight="1" ht="60" s="10" customFormat="1">
      <c r="A112" s="8"/>
      <c r="B112" s="8" t="s">
        <v>183</v>
      </c>
      <c r="C112" s="12" t="s">
        <v>184</v>
      </c>
      <c r="D112" s="12" t="s">
        <v>20</v>
      </c>
      <c r="E112" s="12" t="s">
        <v>98</v>
      </c>
      <c r="F112" s="63" t="s">
        <v>181</v>
      </c>
      <c r="G112" s="64"/>
      <c r="H112" s="64"/>
      <c r="I112" s="65"/>
      <c r="J112" s="12" t="s">
        <v>24</v>
      </c>
      <c r="K112" s="14">
        <f>L112+M112</f>
        <v>150000</v>
      </c>
      <c r="L112" s="26">
        <v>150000</v>
      </c>
      <c r="M112" s="15"/>
      <c r="N112" s="8" t="s">
        <v>185</v>
      </c>
    </row>
    <row r="113" spans="1:31" customHeight="1" ht="60" s="10" customFormat="1">
      <c r="A113" s="8"/>
      <c r="B113" s="8" t="s">
        <v>186</v>
      </c>
      <c r="C113" s="12" t="s">
        <v>187</v>
      </c>
      <c r="D113" s="12" t="s">
        <v>20</v>
      </c>
      <c r="E113" s="12" t="s">
        <v>98</v>
      </c>
      <c r="F113" s="63" t="s">
        <v>26</v>
      </c>
      <c r="G113" s="64"/>
      <c r="H113" s="64"/>
      <c r="I113" s="65"/>
      <c r="J113" s="12" t="s">
        <v>24</v>
      </c>
      <c r="K113" s="14">
        <f>L113+M113</f>
        <v>433357</v>
      </c>
      <c r="L113" s="17">
        <v>433357</v>
      </c>
      <c r="M113" s="15"/>
      <c r="N113" s="8" t="s">
        <v>188</v>
      </c>
    </row>
    <row r="114" spans="1:31" customHeight="1" ht="60" s="10" customFormat="1">
      <c r="A114" s="8"/>
      <c r="B114" s="8" t="s">
        <v>189</v>
      </c>
      <c r="C114" s="12" t="s">
        <v>187</v>
      </c>
      <c r="D114" s="12" t="s">
        <v>20</v>
      </c>
      <c r="E114" s="12" t="s">
        <v>98</v>
      </c>
      <c r="F114" s="63" t="s">
        <v>26</v>
      </c>
      <c r="G114" s="64"/>
      <c r="H114" s="64"/>
      <c r="I114" s="65"/>
      <c r="J114" s="12" t="s">
        <v>24</v>
      </c>
      <c r="K114" s="14">
        <f>L114+M114</f>
        <v>186400</v>
      </c>
      <c r="L114" s="17">
        <v>186400</v>
      </c>
      <c r="M114" s="15"/>
      <c r="N114" s="8"/>
    </row>
    <row r="115" spans="1:31" customHeight="1" ht="60" s="10" customFormat="1">
      <c r="A115" s="8"/>
      <c r="B115" s="8" t="s">
        <v>190</v>
      </c>
      <c r="C115" s="12" t="s">
        <v>187</v>
      </c>
      <c r="D115" s="12" t="s">
        <v>20</v>
      </c>
      <c r="E115" s="12" t="s">
        <v>21</v>
      </c>
      <c r="F115" s="13" t="s">
        <v>22</v>
      </c>
      <c r="G115" s="13" t="s">
        <v>23</v>
      </c>
      <c r="H115" s="13" t="s">
        <v>23</v>
      </c>
      <c r="I115" s="13" t="s">
        <v>23</v>
      </c>
      <c r="J115" s="12" t="s">
        <v>24</v>
      </c>
      <c r="K115" s="14">
        <f>L115+M115</f>
        <v>3000000</v>
      </c>
      <c r="L115" s="17">
        <v>3000000</v>
      </c>
      <c r="M115" s="15"/>
      <c r="N115" s="8"/>
    </row>
    <row r="116" spans="1:31" customHeight="1" ht="60" s="10" customFormat="1">
      <c r="A116" s="8"/>
      <c r="B116" s="8" t="s">
        <v>191</v>
      </c>
      <c r="C116" s="12" t="s">
        <v>187</v>
      </c>
      <c r="D116" s="12" t="s">
        <v>20</v>
      </c>
      <c r="E116" s="12" t="s">
        <v>21</v>
      </c>
      <c r="F116" s="13" t="s">
        <v>22</v>
      </c>
      <c r="G116" s="13" t="s">
        <v>23</v>
      </c>
      <c r="H116" s="13" t="s">
        <v>23</v>
      </c>
      <c r="I116" s="13" t="s">
        <v>23</v>
      </c>
      <c r="J116" s="12" t="s">
        <v>24</v>
      </c>
      <c r="K116" s="14">
        <f>L116+M116</f>
        <v>5000000</v>
      </c>
      <c r="L116" s="17">
        <v>5000000</v>
      </c>
      <c r="M116" s="15"/>
      <c r="N116" s="8"/>
    </row>
    <row r="117" spans="1:31" customHeight="1" ht="60" s="10" customFormat="1">
      <c r="A117" s="8"/>
      <c r="B117" s="8" t="s">
        <v>192</v>
      </c>
      <c r="C117" s="12" t="s">
        <v>187</v>
      </c>
      <c r="D117" s="12" t="s">
        <v>20</v>
      </c>
      <c r="E117" s="12" t="s">
        <v>21</v>
      </c>
      <c r="F117" s="13" t="s">
        <v>22</v>
      </c>
      <c r="G117" s="13" t="s">
        <v>23</v>
      </c>
      <c r="H117" s="13" t="s">
        <v>23</v>
      </c>
      <c r="I117" s="13" t="s">
        <v>23</v>
      </c>
      <c r="J117" s="12" t="s">
        <v>24</v>
      </c>
      <c r="K117" s="14">
        <f>L117+M117</f>
        <v>700000</v>
      </c>
      <c r="L117" s="17">
        <v>700000</v>
      </c>
      <c r="M117" s="15"/>
      <c r="N117" s="8"/>
    </row>
    <row r="118" spans="1:31" customHeight="1" ht="60" s="10" customFormat="1">
      <c r="A118" s="8"/>
      <c r="B118" s="8" t="s">
        <v>193</v>
      </c>
      <c r="C118" s="12" t="s">
        <v>187</v>
      </c>
      <c r="D118" s="12" t="s">
        <v>20</v>
      </c>
      <c r="E118" s="12" t="s">
        <v>21</v>
      </c>
      <c r="F118" s="13" t="s">
        <v>22</v>
      </c>
      <c r="G118" s="13" t="s">
        <v>23</v>
      </c>
      <c r="H118" s="13" t="s">
        <v>23</v>
      </c>
      <c r="I118" s="13" t="s">
        <v>23</v>
      </c>
      <c r="J118" s="12" t="s">
        <v>24</v>
      </c>
      <c r="K118" s="14">
        <f>L118+M118</f>
        <v>600000</v>
      </c>
      <c r="L118" s="17">
        <v>600000</v>
      </c>
      <c r="M118" s="15"/>
      <c r="N118" s="8"/>
    </row>
    <row r="119" spans="1:31" customHeight="1" ht="60" s="10" customFormat="1">
      <c r="A119" s="8"/>
      <c r="B119" s="8" t="s">
        <v>194</v>
      </c>
      <c r="C119" s="12" t="s">
        <v>187</v>
      </c>
      <c r="D119" s="12" t="s">
        <v>20</v>
      </c>
      <c r="E119" s="12" t="s">
        <v>21</v>
      </c>
      <c r="F119" s="13" t="s">
        <v>26</v>
      </c>
      <c r="G119" s="13" t="s">
        <v>26</v>
      </c>
      <c r="H119" s="13" t="s">
        <v>27</v>
      </c>
      <c r="I119" s="13" t="s">
        <v>27</v>
      </c>
      <c r="J119" s="12" t="s">
        <v>24</v>
      </c>
      <c r="K119" s="14">
        <f>L119+M119</f>
        <v>500000</v>
      </c>
      <c r="L119" s="26"/>
      <c r="M119" s="15">
        <v>500000</v>
      </c>
      <c r="N119" s="8"/>
    </row>
    <row r="120" spans="1:31" customHeight="1" ht="30" s="10" customFormat="1">
      <c r="A120" s="8"/>
      <c r="B120" s="81" t="s">
        <v>195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3"/>
    </row>
    <row r="121" spans="1:31" customHeight="1" ht="30" s="10" customFormat="1">
      <c r="A121" s="8"/>
      <c r="B121" s="22" t="s">
        <v>196</v>
      </c>
      <c r="C121" s="25" t="s">
        <v>197</v>
      </c>
      <c r="D121" s="12" t="s">
        <v>20</v>
      </c>
      <c r="E121" s="12" t="s">
        <v>21</v>
      </c>
      <c r="F121" s="13" t="s">
        <v>22</v>
      </c>
      <c r="G121" s="13" t="s">
        <v>23</v>
      </c>
      <c r="H121" s="13" t="s">
        <v>23</v>
      </c>
      <c r="I121" s="13" t="s">
        <v>23</v>
      </c>
      <c r="J121" s="12" t="s">
        <v>24</v>
      </c>
      <c r="K121" s="14">
        <f>L121+M121</f>
        <v>494000</v>
      </c>
      <c r="L121" s="15">
        <v>494000</v>
      </c>
      <c r="M121" s="15"/>
      <c r="N121" s="8"/>
    </row>
    <row r="122" spans="1:31" customHeight="1" ht="30" s="10" customFormat="1">
      <c r="A122" s="8"/>
      <c r="B122" s="22" t="s">
        <v>198</v>
      </c>
      <c r="C122" s="25" t="s">
        <v>167</v>
      </c>
      <c r="D122" s="12" t="s">
        <v>20</v>
      </c>
      <c r="E122" s="12" t="s">
        <v>21</v>
      </c>
      <c r="F122" s="13" t="s">
        <v>22</v>
      </c>
      <c r="G122" s="13" t="s">
        <v>23</v>
      </c>
      <c r="H122" s="13" t="s">
        <v>23</v>
      </c>
      <c r="I122" s="13" t="s">
        <v>23</v>
      </c>
      <c r="J122" s="12" t="s">
        <v>24</v>
      </c>
      <c r="K122" s="14">
        <f>L122+M122</f>
        <v>4550000</v>
      </c>
      <c r="L122" s="26">
        <v>4550000</v>
      </c>
      <c r="M122" s="15"/>
      <c r="N122" s="8"/>
    </row>
    <row r="123" spans="1:31" customHeight="1" ht="30" s="10" customFormat="1">
      <c r="A123" s="8"/>
      <c r="B123" s="22" t="s">
        <v>199</v>
      </c>
      <c r="C123" s="25" t="s">
        <v>141</v>
      </c>
      <c r="D123" s="12" t="s">
        <v>20</v>
      </c>
      <c r="E123" s="12" t="s">
        <v>21</v>
      </c>
      <c r="F123" s="13" t="s">
        <v>22</v>
      </c>
      <c r="G123" s="13" t="s">
        <v>23</v>
      </c>
      <c r="H123" s="13" t="s">
        <v>23</v>
      </c>
      <c r="I123" s="13" t="s">
        <v>23</v>
      </c>
      <c r="J123" s="12" t="s">
        <v>24</v>
      </c>
      <c r="K123" s="14">
        <f>L123+M123</f>
        <v>599300</v>
      </c>
      <c r="L123" s="15">
        <v>599300</v>
      </c>
      <c r="M123" s="15"/>
      <c r="N123" s="8"/>
    </row>
    <row r="124" spans="1:31" customHeight="1" ht="30" s="10" customFormat="1">
      <c r="A124" s="8"/>
      <c r="B124" s="8" t="s">
        <v>200</v>
      </c>
      <c r="C124" s="25" t="s">
        <v>141</v>
      </c>
      <c r="D124" s="12" t="s">
        <v>20</v>
      </c>
      <c r="E124" s="12" t="s">
        <v>21</v>
      </c>
      <c r="F124" s="13" t="s">
        <v>22</v>
      </c>
      <c r="G124" s="13" t="s">
        <v>23</v>
      </c>
      <c r="H124" s="13" t="s">
        <v>23</v>
      </c>
      <c r="I124" s="13" t="s">
        <v>23</v>
      </c>
      <c r="J124" s="12" t="s">
        <v>24</v>
      </c>
      <c r="K124" s="14">
        <f>L124+M124</f>
        <v>50000</v>
      </c>
      <c r="L124" s="15">
        <v>50000</v>
      </c>
      <c r="M124" s="15"/>
      <c r="N124" s="8"/>
    </row>
    <row r="125" spans="1:31" customHeight="1" ht="30" s="10" customFormat="1">
      <c r="A125" s="8"/>
      <c r="B125" s="8" t="s">
        <v>201</v>
      </c>
      <c r="C125" s="25" t="s">
        <v>141</v>
      </c>
      <c r="D125" s="12" t="s">
        <v>20</v>
      </c>
      <c r="E125" s="12" t="s">
        <v>21</v>
      </c>
      <c r="F125" s="13" t="s">
        <v>22</v>
      </c>
      <c r="G125" s="13" t="s">
        <v>23</v>
      </c>
      <c r="H125" s="13" t="s">
        <v>23</v>
      </c>
      <c r="I125" s="13" t="s">
        <v>23</v>
      </c>
      <c r="J125" s="12" t="s">
        <v>24</v>
      </c>
      <c r="K125" s="14">
        <f>L125+M125</f>
        <v>40000</v>
      </c>
      <c r="L125" s="15"/>
      <c r="M125" s="15">
        <v>40000</v>
      </c>
      <c r="N125" s="8"/>
    </row>
    <row r="126" spans="1:31" customHeight="1" ht="30" s="10" customFormat="1">
      <c r="A126" s="8"/>
      <c r="B126" s="8" t="s">
        <v>202</v>
      </c>
      <c r="C126" s="25" t="s">
        <v>141</v>
      </c>
      <c r="D126" s="12" t="s">
        <v>20</v>
      </c>
      <c r="E126" s="12" t="s">
        <v>21</v>
      </c>
      <c r="F126" s="13" t="s">
        <v>22</v>
      </c>
      <c r="G126" s="13" t="s">
        <v>23</v>
      </c>
      <c r="H126" s="13" t="s">
        <v>23</v>
      </c>
      <c r="I126" s="13" t="s">
        <v>23</v>
      </c>
      <c r="J126" s="12" t="s">
        <v>24</v>
      </c>
      <c r="K126" s="14">
        <f>L126+M126</f>
        <v>35200</v>
      </c>
      <c r="L126" s="15">
        <v>35200</v>
      </c>
      <c r="M126" s="15"/>
      <c r="N126" s="8"/>
    </row>
    <row r="127" spans="1:31" customHeight="1" ht="30" s="10" customFormat="1">
      <c r="A127" s="8"/>
      <c r="B127" s="8" t="s">
        <v>203</v>
      </c>
      <c r="C127" s="25" t="s">
        <v>141</v>
      </c>
      <c r="D127" s="12" t="s">
        <v>20</v>
      </c>
      <c r="E127" s="12" t="s">
        <v>21</v>
      </c>
      <c r="F127" s="13" t="s">
        <v>22</v>
      </c>
      <c r="G127" s="13" t="s">
        <v>23</v>
      </c>
      <c r="H127" s="13" t="s">
        <v>23</v>
      </c>
      <c r="I127" s="13" t="s">
        <v>23</v>
      </c>
      <c r="J127" s="12" t="s">
        <v>24</v>
      </c>
      <c r="K127" s="14">
        <f>L127+M127</f>
        <v>1000000</v>
      </c>
      <c r="L127" s="15">
        <v>1000000</v>
      </c>
      <c r="M127" s="15"/>
      <c r="N127" s="8"/>
    </row>
    <row r="128" spans="1:31" customHeight="1" ht="30" s="29" customFormat="1">
      <c r="A128" s="27"/>
      <c r="B128" s="8" t="s">
        <v>204</v>
      </c>
      <c r="C128" s="25" t="s">
        <v>197</v>
      </c>
      <c r="D128" s="12" t="s">
        <v>20</v>
      </c>
      <c r="E128" s="12" t="s">
        <v>21</v>
      </c>
      <c r="F128" s="13" t="s">
        <v>22</v>
      </c>
      <c r="G128" s="13" t="s">
        <v>23</v>
      </c>
      <c r="H128" s="13" t="s">
        <v>23</v>
      </c>
      <c r="I128" s="13" t="s">
        <v>23</v>
      </c>
      <c r="J128" s="12" t="s">
        <v>24</v>
      </c>
      <c r="K128" s="14">
        <f>L128+M128</f>
        <v>430000</v>
      </c>
      <c r="L128" s="15">
        <v>430000</v>
      </c>
      <c r="M128" s="28"/>
      <c r="N128" s="27"/>
    </row>
    <row r="129" spans="1:31" customHeight="1" ht="30" s="29" customFormat="1">
      <c r="A129" s="27"/>
      <c r="B129" s="8" t="s">
        <v>205</v>
      </c>
      <c r="C129" s="25" t="s">
        <v>141</v>
      </c>
      <c r="D129" s="12" t="s">
        <v>20</v>
      </c>
      <c r="E129" s="12" t="s">
        <v>21</v>
      </c>
      <c r="F129" s="13" t="s">
        <v>22</v>
      </c>
      <c r="G129" s="13" t="s">
        <v>23</v>
      </c>
      <c r="H129" s="13" t="s">
        <v>23</v>
      </c>
      <c r="I129" s="13" t="s">
        <v>23</v>
      </c>
      <c r="J129" s="12" t="s">
        <v>24</v>
      </c>
      <c r="K129" s="14">
        <f>L129+M129</f>
        <v>500000</v>
      </c>
      <c r="L129" s="15"/>
      <c r="M129" s="28">
        <v>500000</v>
      </c>
      <c r="N129" s="27"/>
    </row>
    <row r="130" spans="1:31" customHeight="1" ht="30" s="10" customFormat="1">
      <c r="A130" s="8"/>
      <c r="B130" s="8" t="s">
        <v>206</v>
      </c>
      <c r="C130" s="25" t="s">
        <v>141</v>
      </c>
      <c r="D130" s="12" t="s">
        <v>20</v>
      </c>
      <c r="E130" s="12" t="s">
        <v>21</v>
      </c>
      <c r="F130" s="13" t="s">
        <v>22</v>
      </c>
      <c r="G130" s="13" t="s">
        <v>23</v>
      </c>
      <c r="H130" s="13" t="s">
        <v>23</v>
      </c>
      <c r="I130" s="13" t="s">
        <v>23</v>
      </c>
      <c r="J130" s="12" t="s">
        <v>24</v>
      </c>
      <c r="K130" s="14">
        <f>L130+M130</f>
        <v>400000</v>
      </c>
      <c r="L130" s="15"/>
      <c r="M130" s="15">
        <v>400000</v>
      </c>
      <c r="N130" s="8"/>
    </row>
    <row r="131" spans="1:31" customHeight="1" ht="30" s="10" customFormat="1">
      <c r="A131" s="8"/>
      <c r="B131" s="8" t="s">
        <v>207</v>
      </c>
      <c r="C131" s="25" t="s">
        <v>141</v>
      </c>
      <c r="D131" s="12" t="s">
        <v>20</v>
      </c>
      <c r="E131" s="12" t="s">
        <v>21</v>
      </c>
      <c r="F131" s="13" t="s">
        <v>22</v>
      </c>
      <c r="G131" s="13" t="s">
        <v>23</v>
      </c>
      <c r="H131" s="13" t="s">
        <v>23</v>
      </c>
      <c r="I131" s="13" t="s">
        <v>23</v>
      </c>
      <c r="J131" s="12" t="s">
        <v>24</v>
      </c>
      <c r="K131" s="14">
        <f>L131+M131</f>
        <v>130000</v>
      </c>
      <c r="L131" s="15"/>
      <c r="M131" s="15">
        <v>130000</v>
      </c>
      <c r="N131" s="8"/>
    </row>
    <row r="132" spans="1:31" customHeight="1" ht="30" s="10" customFormat="1">
      <c r="A132" s="8"/>
      <c r="B132" s="8" t="s">
        <v>208</v>
      </c>
      <c r="C132" s="25" t="s">
        <v>141</v>
      </c>
      <c r="D132" s="12" t="s">
        <v>20</v>
      </c>
      <c r="E132" s="12" t="s">
        <v>21</v>
      </c>
      <c r="F132" s="13" t="s">
        <v>22</v>
      </c>
      <c r="G132" s="13" t="s">
        <v>23</v>
      </c>
      <c r="H132" s="13" t="s">
        <v>23</v>
      </c>
      <c r="I132" s="13" t="s">
        <v>23</v>
      </c>
      <c r="J132" s="12" t="s">
        <v>24</v>
      </c>
      <c r="K132" s="14">
        <f>L132+M132</f>
        <v>1440000</v>
      </c>
      <c r="L132" s="15"/>
      <c r="M132" s="15">
        <v>1440000</v>
      </c>
      <c r="N132" s="8"/>
    </row>
    <row r="133" spans="1:31" customHeight="1" ht="30" s="10" customFormat="1">
      <c r="A133" s="8"/>
      <c r="B133" s="8" t="s">
        <v>209</v>
      </c>
      <c r="C133" s="25" t="s">
        <v>141</v>
      </c>
      <c r="D133" s="12" t="s">
        <v>20</v>
      </c>
      <c r="E133" s="12" t="s">
        <v>21</v>
      </c>
      <c r="F133" s="13" t="s">
        <v>22</v>
      </c>
      <c r="G133" s="13" t="s">
        <v>23</v>
      </c>
      <c r="H133" s="13" t="s">
        <v>23</v>
      </c>
      <c r="I133" s="13" t="s">
        <v>23</v>
      </c>
      <c r="J133" s="12" t="s">
        <v>24</v>
      </c>
      <c r="K133" s="14">
        <f>L133+M133</f>
        <v>1440000</v>
      </c>
      <c r="L133" s="15"/>
      <c r="M133" s="15">
        <v>1440000</v>
      </c>
      <c r="N133" s="8"/>
    </row>
    <row r="134" spans="1:31" customHeight="1" ht="30" s="10" customFormat="1">
      <c r="A134" s="8"/>
      <c r="B134" s="8" t="s">
        <v>210</v>
      </c>
      <c r="C134" s="25" t="s">
        <v>211</v>
      </c>
      <c r="D134" s="12" t="s">
        <v>20</v>
      </c>
      <c r="E134" s="12" t="s">
        <v>21</v>
      </c>
      <c r="F134" s="63" t="s">
        <v>212</v>
      </c>
      <c r="G134" s="64"/>
      <c r="H134" s="64"/>
      <c r="I134" s="65"/>
      <c r="J134" s="12"/>
      <c r="K134" s="14">
        <f>L134+M134</f>
        <v>4300000</v>
      </c>
      <c r="L134" s="15"/>
      <c r="M134" s="15">
        <v>4300000</v>
      </c>
      <c r="N134" s="8"/>
    </row>
    <row r="135" spans="1:31" customHeight="1" ht="45" s="10" customFormat="1">
      <c r="A135" s="8"/>
      <c r="B135" s="8" t="s">
        <v>213</v>
      </c>
      <c r="C135" s="25" t="s">
        <v>214</v>
      </c>
      <c r="D135" s="12" t="s">
        <v>20</v>
      </c>
      <c r="E135" s="12" t="s">
        <v>21</v>
      </c>
      <c r="F135" s="63" t="s">
        <v>109</v>
      </c>
      <c r="G135" s="64"/>
      <c r="H135" s="64"/>
      <c r="I135" s="65"/>
      <c r="J135" s="12"/>
      <c r="K135" s="14">
        <f>L135+M135</f>
        <v>3547500</v>
      </c>
      <c r="L135" s="15"/>
      <c r="M135" s="15">
        <v>3547500</v>
      </c>
      <c r="N135" s="8"/>
    </row>
    <row r="136" spans="1:31" customHeight="1" ht="45" s="10" customFormat="1">
      <c r="A136" s="8"/>
      <c r="B136" s="8" t="s">
        <v>215</v>
      </c>
      <c r="C136" s="25" t="s">
        <v>216</v>
      </c>
      <c r="D136" s="12" t="s">
        <v>20</v>
      </c>
      <c r="E136" s="12" t="s">
        <v>21</v>
      </c>
      <c r="F136" s="63" t="s">
        <v>109</v>
      </c>
      <c r="G136" s="64"/>
      <c r="H136" s="64"/>
      <c r="I136" s="65"/>
      <c r="J136" s="12"/>
      <c r="K136" s="14">
        <f>L136+M136</f>
        <v>1044000</v>
      </c>
      <c r="L136" s="15"/>
      <c r="M136" s="15">
        <v>1044000</v>
      </c>
      <c r="N136" s="8"/>
    </row>
    <row r="137" spans="1:31" customHeight="1" ht="30" s="10" customFormat="1">
      <c r="A137" s="8"/>
      <c r="B137" s="78" t="s">
        <v>217</v>
      </c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80"/>
    </row>
    <row r="138" spans="1:31" customHeight="1" ht="30" s="10" customFormat="1">
      <c r="A138" s="8"/>
      <c r="B138" s="69" t="s">
        <v>218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1"/>
    </row>
    <row r="139" spans="1:31" customHeight="1" ht="60" s="10" customFormat="1">
      <c r="A139" s="8"/>
      <c r="B139" s="22" t="s">
        <v>219</v>
      </c>
      <c r="C139" s="25" t="s">
        <v>220</v>
      </c>
      <c r="D139" s="25" t="s">
        <v>20</v>
      </c>
      <c r="E139" s="12" t="s">
        <v>98</v>
      </c>
      <c r="F139" s="63" t="s">
        <v>181</v>
      </c>
      <c r="G139" s="64"/>
      <c r="H139" s="64"/>
      <c r="I139" s="65"/>
      <c r="J139" s="12" t="s">
        <v>24</v>
      </c>
      <c r="K139" s="14">
        <f>L139+M139</f>
        <v>85000</v>
      </c>
      <c r="L139" s="17">
        <v>85000</v>
      </c>
      <c r="M139" s="8"/>
      <c r="N139" s="8"/>
    </row>
    <row r="140" spans="1:31" customHeight="1" ht="60" s="10" customFormat="1">
      <c r="A140" s="8"/>
      <c r="B140" s="22" t="s">
        <v>221</v>
      </c>
      <c r="C140" s="25" t="s">
        <v>220</v>
      </c>
      <c r="D140" s="25" t="s">
        <v>20</v>
      </c>
      <c r="E140" s="12" t="s">
        <v>98</v>
      </c>
      <c r="F140" s="63" t="s">
        <v>181</v>
      </c>
      <c r="G140" s="64"/>
      <c r="H140" s="64"/>
      <c r="I140" s="65"/>
      <c r="J140" s="12" t="s">
        <v>24</v>
      </c>
      <c r="K140" s="14">
        <f>L140+M140</f>
        <v>40000</v>
      </c>
      <c r="L140" s="17">
        <v>40000</v>
      </c>
      <c r="M140" s="8"/>
      <c r="N140" s="8"/>
    </row>
    <row r="141" spans="1:31" customHeight="1" ht="60" s="10" customFormat="1">
      <c r="A141" s="8"/>
      <c r="B141" s="22" t="s">
        <v>222</v>
      </c>
      <c r="C141" s="25" t="s">
        <v>220</v>
      </c>
      <c r="D141" s="25" t="s">
        <v>20</v>
      </c>
      <c r="E141" s="12" t="s">
        <v>98</v>
      </c>
      <c r="F141" s="63" t="s">
        <v>181</v>
      </c>
      <c r="G141" s="64"/>
      <c r="H141" s="64"/>
      <c r="I141" s="65"/>
      <c r="J141" s="12" t="s">
        <v>24</v>
      </c>
      <c r="K141" s="14">
        <f>L141+M141</f>
        <v>25000</v>
      </c>
      <c r="L141" s="17">
        <v>25000</v>
      </c>
      <c r="M141" s="8"/>
      <c r="N141" s="8"/>
    </row>
    <row r="142" spans="1:31" customHeight="1" ht="60" s="10" customFormat="1">
      <c r="A142" s="8"/>
      <c r="B142" s="22" t="s">
        <v>223</v>
      </c>
      <c r="C142" s="25" t="s">
        <v>220</v>
      </c>
      <c r="D142" s="25" t="s">
        <v>20</v>
      </c>
      <c r="E142" s="12" t="s">
        <v>98</v>
      </c>
      <c r="F142" s="63" t="s">
        <v>181</v>
      </c>
      <c r="G142" s="64"/>
      <c r="H142" s="64"/>
      <c r="I142" s="65"/>
      <c r="J142" s="12" t="s">
        <v>24</v>
      </c>
      <c r="K142" s="14">
        <f>L142+M142</f>
        <v>60000</v>
      </c>
      <c r="L142" s="17">
        <v>60000</v>
      </c>
      <c r="M142" s="8"/>
      <c r="N142" s="8"/>
    </row>
    <row r="143" spans="1:31" customHeight="1" ht="60" s="10" customFormat="1">
      <c r="A143" s="8"/>
      <c r="B143" s="22" t="s">
        <v>224</v>
      </c>
      <c r="C143" s="25" t="s">
        <v>220</v>
      </c>
      <c r="D143" s="25" t="s">
        <v>20</v>
      </c>
      <c r="E143" s="12" t="s">
        <v>98</v>
      </c>
      <c r="F143" s="63" t="s">
        <v>181</v>
      </c>
      <c r="G143" s="64"/>
      <c r="H143" s="64"/>
      <c r="I143" s="65"/>
      <c r="J143" s="12" t="s">
        <v>24</v>
      </c>
      <c r="K143" s="14">
        <f>L143+M143</f>
        <v>60000</v>
      </c>
      <c r="L143" s="17">
        <v>60000</v>
      </c>
      <c r="M143" s="8"/>
      <c r="N143" s="8"/>
    </row>
    <row r="144" spans="1:31" customHeight="1" ht="60" s="10" customFormat="1">
      <c r="A144" s="8"/>
      <c r="B144" s="30" t="s">
        <v>225</v>
      </c>
      <c r="C144" s="25" t="s">
        <v>220</v>
      </c>
      <c r="D144" s="25" t="s">
        <v>20</v>
      </c>
      <c r="E144" s="12" t="s">
        <v>98</v>
      </c>
      <c r="F144" s="63" t="s">
        <v>181</v>
      </c>
      <c r="G144" s="64"/>
      <c r="H144" s="64"/>
      <c r="I144" s="65"/>
      <c r="J144" s="12" t="s">
        <v>24</v>
      </c>
      <c r="K144" s="14">
        <f>L144+M144</f>
        <v>36000</v>
      </c>
      <c r="L144" s="17">
        <v>36000</v>
      </c>
      <c r="M144" s="8"/>
      <c r="N144" s="8"/>
    </row>
    <row r="145" spans="1:31" customHeight="1" ht="60" s="10" customFormat="1">
      <c r="A145" s="8"/>
      <c r="B145" s="22" t="s">
        <v>226</v>
      </c>
      <c r="C145" s="25" t="s">
        <v>220</v>
      </c>
      <c r="D145" s="25" t="s">
        <v>20</v>
      </c>
      <c r="E145" s="12" t="s">
        <v>98</v>
      </c>
      <c r="F145" s="63" t="s">
        <v>181</v>
      </c>
      <c r="G145" s="64"/>
      <c r="H145" s="64"/>
      <c r="I145" s="65"/>
      <c r="J145" s="12" t="s">
        <v>24</v>
      </c>
      <c r="K145" s="14">
        <f>L145+M145</f>
        <v>40000</v>
      </c>
      <c r="L145" s="17">
        <v>40000</v>
      </c>
      <c r="M145" s="8"/>
      <c r="N145" s="8"/>
    </row>
    <row r="146" spans="1:31" customHeight="1" ht="60" s="10" customFormat="1">
      <c r="A146" s="8"/>
      <c r="B146" s="22" t="s">
        <v>227</v>
      </c>
      <c r="C146" s="25" t="s">
        <v>220</v>
      </c>
      <c r="D146" s="25" t="s">
        <v>20</v>
      </c>
      <c r="E146" s="12" t="s">
        <v>98</v>
      </c>
      <c r="F146" s="63" t="s">
        <v>181</v>
      </c>
      <c r="G146" s="64"/>
      <c r="H146" s="64"/>
      <c r="I146" s="65"/>
      <c r="J146" s="12" t="s">
        <v>24</v>
      </c>
      <c r="K146" s="14">
        <f>L146+M146</f>
        <v>50000</v>
      </c>
      <c r="L146" s="17">
        <v>50000</v>
      </c>
      <c r="M146" s="8"/>
      <c r="N146" s="8"/>
    </row>
    <row r="147" spans="1:31" customHeight="1" ht="60" s="10" customFormat="1">
      <c r="A147" s="8"/>
      <c r="B147" s="22" t="s">
        <v>228</v>
      </c>
      <c r="C147" s="25" t="s">
        <v>220</v>
      </c>
      <c r="D147" s="25" t="s">
        <v>20</v>
      </c>
      <c r="E147" s="12" t="s">
        <v>98</v>
      </c>
      <c r="F147" s="63" t="s">
        <v>181</v>
      </c>
      <c r="G147" s="64"/>
      <c r="H147" s="64"/>
      <c r="I147" s="65"/>
      <c r="J147" s="12" t="s">
        <v>24</v>
      </c>
      <c r="K147" s="14">
        <f>L147+M147</f>
        <v>42000</v>
      </c>
      <c r="L147" s="17">
        <v>42000</v>
      </c>
      <c r="M147" s="8"/>
      <c r="N147" s="8"/>
    </row>
    <row r="148" spans="1:31" customHeight="1" ht="60" s="10" customFormat="1">
      <c r="A148" s="8"/>
      <c r="B148" s="66" t="s">
        <v>229</v>
      </c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8"/>
    </row>
    <row r="149" spans="1:31" customHeight="1" ht="60" s="10" customFormat="1">
      <c r="A149" s="8"/>
      <c r="B149" s="22" t="s">
        <v>230</v>
      </c>
      <c r="C149" s="25" t="s">
        <v>220</v>
      </c>
      <c r="D149" s="25" t="s">
        <v>20</v>
      </c>
      <c r="E149" s="12" t="s">
        <v>98</v>
      </c>
      <c r="F149" s="63" t="s">
        <v>181</v>
      </c>
      <c r="G149" s="64"/>
      <c r="H149" s="64"/>
      <c r="I149" s="65"/>
      <c r="J149" s="12" t="s">
        <v>24</v>
      </c>
      <c r="K149" s="14">
        <f>L149+M149</f>
        <v>72000</v>
      </c>
      <c r="L149" s="17">
        <v>72000</v>
      </c>
      <c r="M149" s="8"/>
      <c r="N149" s="8"/>
    </row>
    <row r="150" spans="1:31" customHeight="1" ht="60" s="10" customFormat="1">
      <c r="A150" s="8"/>
      <c r="B150" s="30" t="s">
        <v>231</v>
      </c>
      <c r="C150" s="25" t="s">
        <v>220</v>
      </c>
      <c r="D150" s="25" t="s">
        <v>20</v>
      </c>
      <c r="E150" s="12" t="s">
        <v>98</v>
      </c>
      <c r="F150" s="63" t="s">
        <v>181</v>
      </c>
      <c r="G150" s="64"/>
      <c r="H150" s="64"/>
      <c r="I150" s="65"/>
      <c r="J150" s="12" t="s">
        <v>24</v>
      </c>
      <c r="K150" s="14">
        <f>L150+M150</f>
        <v>50000</v>
      </c>
      <c r="L150" s="17">
        <v>50000</v>
      </c>
      <c r="M150" s="8"/>
      <c r="N150" s="8"/>
    </row>
    <row r="151" spans="1:31" customHeight="1" ht="60" s="10" customFormat="1">
      <c r="A151" s="8"/>
      <c r="B151" s="22" t="s">
        <v>232</v>
      </c>
      <c r="C151" s="25" t="s">
        <v>220</v>
      </c>
      <c r="D151" s="25" t="s">
        <v>20</v>
      </c>
      <c r="E151" s="12" t="s">
        <v>98</v>
      </c>
      <c r="F151" s="63" t="s">
        <v>181</v>
      </c>
      <c r="G151" s="64"/>
      <c r="H151" s="64"/>
      <c r="I151" s="65"/>
      <c r="J151" s="12" t="s">
        <v>24</v>
      </c>
      <c r="K151" s="14">
        <f>L151+M151</f>
        <v>72000</v>
      </c>
      <c r="L151" s="17">
        <v>72000</v>
      </c>
      <c r="M151" s="8"/>
      <c r="N151" s="8"/>
    </row>
    <row r="152" spans="1:31" customHeight="1" ht="60" s="10" customFormat="1">
      <c r="A152" s="8"/>
      <c r="B152" s="22" t="s">
        <v>233</v>
      </c>
      <c r="C152" s="25" t="s">
        <v>220</v>
      </c>
      <c r="D152" s="25" t="s">
        <v>20</v>
      </c>
      <c r="E152" s="12" t="s">
        <v>98</v>
      </c>
      <c r="F152" s="63" t="s">
        <v>181</v>
      </c>
      <c r="G152" s="64"/>
      <c r="H152" s="64"/>
      <c r="I152" s="65"/>
      <c r="J152" s="12" t="s">
        <v>24</v>
      </c>
      <c r="K152" s="14">
        <f>L152+M152</f>
        <v>30000</v>
      </c>
      <c r="L152" s="17">
        <v>30000</v>
      </c>
      <c r="M152" s="8"/>
      <c r="N152" s="8"/>
    </row>
    <row r="153" spans="1:31" customHeight="1" ht="60" s="10" customFormat="1">
      <c r="A153" s="8"/>
      <c r="B153" s="22" t="s">
        <v>234</v>
      </c>
      <c r="C153" s="25" t="s">
        <v>220</v>
      </c>
      <c r="D153" s="25" t="s">
        <v>20</v>
      </c>
      <c r="E153" s="12" t="s">
        <v>98</v>
      </c>
      <c r="F153" s="63" t="s">
        <v>181</v>
      </c>
      <c r="G153" s="64"/>
      <c r="H153" s="64"/>
      <c r="I153" s="65"/>
      <c r="J153" s="12" t="s">
        <v>24</v>
      </c>
      <c r="K153" s="14">
        <f>L153+M153</f>
        <v>50000</v>
      </c>
      <c r="L153" s="17">
        <v>50000</v>
      </c>
      <c r="M153" s="8"/>
      <c r="N153" s="8"/>
    </row>
    <row r="154" spans="1:31" customHeight="1" ht="60" s="10" customFormat="1">
      <c r="A154" s="8"/>
      <c r="B154" s="22" t="s">
        <v>235</v>
      </c>
      <c r="C154" s="25" t="s">
        <v>220</v>
      </c>
      <c r="D154" s="25" t="s">
        <v>20</v>
      </c>
      <c r="E154" s="12" t="s">
        <v>98</v>
      </c>
      <c r="F154" s="63" t="s">
        <v>181</v>
      </c>
      <c r="G154" s="64"/>
      <c r="H154" s="64"/>
      <c r="I154" s="65"/>
      <c r="J154" s="12" t="s">
        <v>24</v>
      </c>
      <c r="K154" s="14">
        <f>L154+M154</f>
        <v>100000</v>
      </c>
      <c r="L154" s="17">
        <v>100000</v>
      </c>
      <c r="M154" s="8"/>
      <c r="N154" s="8"/>
    </row>
    <row r="155" spans="1:31" customHeight="1" ht="60" s="10" customFormat="1">
      <c r="A155" s="8"/>
      <c r="B155" s="22" t="s">
        <v>236</v>
      </c>
      <c r="C155" s="25" t="s">
        <v>220</v>
      </c>
      <c r="D155" s="25" t="s">
        <v>20</v>
      </c>
      <c r="E155" s="12" t="s">
        <v>98</v>
      </c>
      <c r="F155" s="63" t="s">
        <v>181</v>
      </c>
      <c r="G155" s="64"/>
      <c r="H155" s="64"/>
      <c r="I155" s="65"/>
      <c r="J155" s="12" t="s">
        <v>24</v>
      </c>
      <c r="K155" s="14">
        <f>L155+M155</f>
        <v>40000</v>
      </c>
      <c r="L155" s="17">
        <v>40000</v>
      </c>
      <c r="M155" s="8"/>
      <c r="N155" s="8"/>
    </row>
    <row r="156" spans="1:31" customHeight="1" ht="60" s="10" customFormat="1">
      <c r="A156" s="8"/>
      <c r="B156" s="22" t="s">
        <v>237</v>
      </c>
      <c r="C156" s="25" t="s">
        <v>220</v>
      </c>
      <c r="D156" s="25" t="s">
        <v>20</v>
      </c>
      <c r="E156" s="12" t="s">
        <v>98</v>
      </c>
      <c r="F156" s="63" t="s">
        <v>181</v>
      </c>
      <c r="G156" s="64"/>
      <c r="H156" s="64"/>
      <c r="I156" s="65"/>
      <c r="J156" s="12" t="s">
        <v>24</v>
      </c>
      <c r="K156" s="14">
        <f>L156+M156</f>
        <v>44000</v>
      </c>
      <c r="L156" s="17">
        <v>44000</v>
      </c>
      <c r="M156" s="8"/>
      <c r="N156" s="8"/>
    </row>
    <row r="157" spans="1:31" customHeight="1" ht="60" s="10" customFormat="1">
      <c r="A157" s="8"/>
      <c r="B157" s="22" t="s">
        <v>238</v>
      </c>
      <c r="C157" s="25" t="s">
        <v>220</v>
      </c>
      <c r="D157" s="25" t="s">
        <v>20</v>
      </c>
      <c r="E157" s="12" t="s">
        <v>98</v>
      </c>
      <c r="F157" s="63" t="s">
        <v>181</v>
      </c>
      <c r="G157" s="64"/>
      <c r="H157" s="64"/>
      <c r="I157" s="65"/>
      <c r="J157" s="12" t="s">
        <v>24</v>
      </c>
      <c r="K157" s="14">
        <f>L157+M157</f>
        <v>50000</v>
      </c>
      <c r="L157" s="17">
        <v>50000</v>
      </c>
      <c r="M157" s="15"/>
      <c r="N157" s="8"/>
    </row>
    <row r="158" spans="1:31" customHeight="1" ht="60" s="10" customFormat="1">
      <c r="A158" s="8"/>
      <c r="B158" s="22" t="s">
        <v>239</v>
      </c>
      <c r="C158" s="25" t="s">
        <v>220</v>
      </c>
      <c r="D158" s="25" t="s">
        <v>20</v>
      </c>
      <c r="E158" s="12" t="s">
        <v>98</v>
      </c>
      <c r="F158" s="63" t="s">
        <v>181</v>
      </c>
      <c r="G158" s="64"/>
      <c r="H158" s="64"/>
      <c r="I158" s="65"/>
      <c r="J158" s="12" t="s">
        <v>24</v>
      </c>
      <c r="K158" s="14">
        <f>L158+M158</f>
        <v>30000</v>
      </c>
      <c r="L158" s="17">
        <v>30000</v>
      </c>
      <c r="M158" s="8"/>
      <c r="N158" s="8"/>
    </row>
    <row r="159" spans="1:31" customHeight="1" ht="60" s="10" customFormat="1">
      <c r="A159" s="8"/>
      <c r="B159" s="22" t="s">
        <v>240</v>
      </c>
      <c r="C159" s="25" t="s">
        <v>220</v>
      </c>
      <c r="D159" s="25" t="s">
        <v>20</v>
      </c>
      <c r="E159" s="12" t="s">
        <v>98</v>
      </c>
      <c r="F159" s="63" t="s">
        <v>181</v>
      </c>
      <c r="G159" s="64"/>
      <c r="H159" s="64"/>
      <c r="I159" s="65"/>
      <c r="J159" s="12" t="s">
        <v>24</v>
      </c>
      <c r="K159" s="14">
        <f>L159+M159</f>
        <v>15000</v>
      </c>
      <c r="L159" s="17">
        <v>15000</v>
      </c>
      <c r="M159" s="8"/>
      <c r="N159" s="8"/>
    </row>
    <row r="160" spans="1:31" customHeight="1" ht="60" s="10" customFormat="1">
      <c r="A160" s="8"/>
      <c r="B160" s="22"/>
      <c r="C160" s="25"/>
      <c r="D160" s="31"/>
      <c r="E160" s="31"/>
      <c r="F160" s="75"/>
      <c r="G160" s="76"/>
      <c r="H160" s="76"/>
      <c r="I160" s="77"/>
      <c r="J160" s="12"/>
      <c r="K160" s="14"/>
      <c r="L160" s="17"/>
      <c r="M160" s="8"/>
      <c r="N160" s="8"/>
    </row>
    <row r="161" spans="1:31" customHeight="1" ht="60" s="10" customFormat="1">
      <c r="A161" s="8"/>
      <c r="B161" s="22" t="s">
        <v>241</v>
      </c>
      <c r="C161" s="25" t="s">
        <v>242</v>
      </c>
      <c r="D161" s="25" t="s">
        <v>20</v>
      </c>
      <c r="E161" s="12" t="s">
        <v>98</v>
      </c>
      <c r="F161" s="63" t="s">
        <v>181</v>
      </c>
      <c r="G161" s="64"/>
      <c r="H161" s="64"/>
      <c r="I161" s="65"/>
      <c r="J161" s="12" t="s">
        <v>24</v>
      </c>
      <c r="K161" s="14">
        <f>L161+M161</f>
        <v>500000</v>
      </c>
      <c r="L161" s="17">
        <v>500000</v>
      </c>
      <c r="M161" s="8"/>
      <c r="N161" s="8"/>
    </row>
    <row r="162" spans="1:31" customHeight="1" ht="60" s="10" customFormat="1">
      <c r="A162" s="8"/>
      <c r="B162" s="22" t="s">
        <v>243</v>
      </c>
      <c r="C162" s="25" t="s">
        <v>242</v>
      </c>
      <c r="D162" s="25" t="s">
        <v>20</v>
      </c>
      <c r="E162" s="12" t="s">
        <v>98</v>
      </c>
      <c r="F162" s="63" t="s">
        <v>181</v>
      </c>
      <c r="G162" s="64"/>
      <c r="H162" s="64"/>
      <c r="I162" s="65"/>
      <c r="J162" s="12" t="s">
        <v>24</v>
      </c>
      <c r="K162" s="14">
        <f>L162+M162</f>
        <v>150000</v>
      </c>
      <c r="L162" s="17">
        <v>150000</v>
      </c>
      <c r="M162" s="8"/>
      <c r="N162" s="8"/>
    </row>
    <row r="163" spans="1:31" customHeight="1" ht="60" s="10" customFormat="1">
      <c r="A163" s="8"/>
      <c r="B163" s="22" t="s">
        <v>244</v>
      </c>
      <c r="C163" s="25" t="s">
        <v>245</v>
      </c>
      <c r="D163" s="25" t="s">
        <v>20</v>
      </c>
      <c r="E163" s="12" t="s">
        <v>98</v>
      </c>
      <c r="F163" s="63" t="s">
        <v>181</v>
      </c>
      <c r="G163" s="64"/>
      <c r="H163" s="64"/>
      <c r="I163" s="65"/>
      <c r="J163" s="12" t="s">
        <v>24</v>
      </c>
      <c r="K163" s="14">
        <f>L163+M163</f>
        <v>500000</v>
      </c>
      <c r="L163" s="17">
        <v>500000</v>
      </c>
      <c r="M163" s="8"/>
      <c r="N163" s="8"/>
    </row>
    <row r="164" spans="1:31" customHeight="1" ht="60" s="10" customFormat="1">
      <c r="A164" s="8"/>
      <c r="B164" s="30" t="s">
        <v>246</v>
      </c>
      <c r="C164" s="25" t="s">
        <v>242</v>
      </c>
      <c r="D164" s="25" t="s">
        <v>20</v>
      </c>
      <c r="E164" s="12" t="s">
        <v>98</v>
      </c>
      <c r="F164" s="63" t="s">
        <v>247</v>
      </c>
      <c r="G164" s="64"/>
      <c r="H164" s="64"/>
      <c r="I164" s="65"/>
      <c r="J164" s="12" t="s">
        <v>24</v>
      </c>
      <c r="K164" s="14">
        <f>L164+M164</f>
        <v>500000</v>
      </c>
      <c r="L164" s="17">
        <v>500000</v>
      </c>
      <c r="M164" s="8"/>
      <c r="N164" s="8"/>
    </row>
    <row r="165" spans="1:31" customHeight="1" ht="60" s="10" customFormat="1">
      <c r="A165" s="8"/>
      <c r="B165" s="30" t="s">
        <v>248</v>
      </c>
      <c r="C165" s="25" t="s">
        <v>242</v>
      </c>
      <c r="D165" s="25" t="s">
        <v>20</v>
      </c>
      <c r="E165" s="12" t="s">
        <v>98</v>
      </c>
      <c r="F165" s="63" t="s">
        <v>181</v>
      </c>
      <c r="G165" s="64"/>
      <c r="H165" s="64"/>
      <c r="I165" s="65"/>
      <c r="J165" s="12" t="s">
        <v>24</v>
      </c>
      <c r="K165" s="14">
        <f>L165+M165</f>
        <v>250000</v>
      </c>
      <c r="L165" s="17">
        <v>250000</v>
      </c>
      <c r="M165" s="8"/>
      <c r="N165" s="8"/>
    </row>
    <row r="166" spans="1:31" customHeight="1" ht="60" s="10" customFormat="1">
      <c r="A166" s="8"/>
      <c r="B166" s="22" t="s">
        <v>249</v>
      </c>
      <c r="C166" s="25" t="s">
        <v>242</v>
      </c>
      <c r="D166" s="25" t="s">
        <v>20</v>
      </c>
      <c r="E166" s="12" t="s">
        <v>98</v>
      </c>
      <c r="F166" s="63" t="s">
        <v>250</v>
      </c>
      <c r="G166" s="64"/>
      <c r="H166" s="64"/>
      <c r="I166" s="65"/>
      <c r="J166" s="12" t="s">
        <v>24</v>
      </c>
      <c r="K166" s="14">
        <f>L166+M166</f>
        <v>150000</v>
      </c>
      <c r="L166" s="17">
        <v>150000</v>
      </c>
      <c r="M166" s="8"/>
      <c r="N166" s="8"/>
    </row>
    <row r="167" spans="1:31" customHeight="1" ht="30" s="10" customFormat="1">
      <c r="A167" s="8"/>
      <c r="B167" s="22" t="s">
        <v>251</v>
      </c>
      <c r="C167" s="25" t="s">
        <v>242</v>
      </c>
      <c r="D167" s="25" t="s">
        <v>20</v>
      </c>
      <c r="E167" s="25" t="s">
        <v>21</v>
      </c>
      <c r="F167" s="63" t="s">
        <v>252</v>
      </c>
      <c r="G167" s="64"/>
      <c r="H167" s="64"/>
      <c r="I167" s="65"/>
      <c r="J167" s="12" t="s">
        <v>24</v>
      </c>
      <c r="K167" s="14">
        <f>L167+M167</f>
        <v>15000000</v>
      </c>
      <c r="L167" s="17">
        <v>15000000</v>
      </c>
      <c r="M167" s="8"/>
      <c r="N167" s="8"/>
    </row>
    <row r="168" spans="1:31" customHeight="1" ht="30" s="10" customFormat="1">
      <c r="A168" s="8"/>
      <c r="B168" s="69" t="s">
        <v>253</v>
      </c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1"/>
    </row>
    <row r="169" spans="1:31" customHeight="1" ht="30" s="10" customFormat="1">
      <c r="A169" s="8"/>
      <c r="B169" s="32" t="s">
        <v>254</v>
      </c>
      <c r="C169" s="25" t="s">
        <v>242</v>
      </c>
      <c r="D169" s="25" t="s">
        <v>20</v>
      </c>
      <c r="E169" s="25" t="s">
        <v>21</v>
      </c>
      <c r="F169" s="63" t="s">
        <v>181</v>
      </c>
      <c r="G169" s="64"/>
      <c r="H169" s="64"/>
      <c r="I169" s="65"/>
      <c r="J169" s="12" t="s">
        <v>24</v>
      </c>
      <c r="K169" s="14">
        <f>L169+M169</f>
        <v>15000000</v>
      </c>
      <c r="L169" s="17">
        <v>15000000</v>
      </c>
      <c r="M169" s="8"/>
      <c r="N169" s="8"/>
    </row>
    <row r="170" spans="1:31" customHeight="1" ht="30" s="10" customFormat="1">
      <c r="A170" s="8"/>
      <c r="B170" s="69" t="s">
        <v>255</v>
      </c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1"/>
    </row>
    <row r="171" spans="1:31" customHeight="1" ht="30" s="10" customFormat="1">
      <c r="A171" s="8"/>
      <c r="B171" s="66" t="s">
        <v>256</v>
      </c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8"/>
    </row>
    <row r="172" spans="1:31" customHeight="1" ht="60" s="10" customFormat="1">
      <c r="A172" s="8"/>
      <c r="B172" s="22" t="s">
        <v>257</v>
      </c>
      <c r="C172" s="25" t="s">
        <v>258</v>
      </c>
      <c r="D172" s="25" t="s">
        <v>20</v>
      </c>
      <c r="E172" s="12" t="s">
        <v>98</v>
      </c>
      <c r="F172" s="63" t="s">
        <v>181</v>
      </c>
      <c r="G172" s="64"/>
      <c r="H172" s="64"/>
      <c r="I172" s="65"/>
      <c r="J172" s="12" t="s">
        <v>24</v>
      </c>
      <c r="K172" s="14">
        <f>L172+M172</f>
        <v>75000</v>
      </c>
      <c r="L172" s="17">
        <v>75000</v>
      </c>
      <c r="M172" s="8"/>
      <c r="N172" s="8"/>
    </row>
    <row r="173" spans="1:31" customHeight="1" ht="60" s="10" customFormat="1">
      <c r="A173" s="8"/>
      <c r="B173" s="22" t="s">
        <v>259</v>
      </c>
      <c r="C173" s="25" t="s">
        <v>258</v>
      </c>
      <c r="D173" s="25" t="s">
        <v>20</v>
      </c>
      <c r="E173" s="12" t="s">
        <v>98</v>
      </c>
      <c r="F173" s="63" t="s">
        <v>181</v>
      </c>
      <c r="G173" s="64"/>
      <c r="H173" s="64"/>
      <c r="I173" s="65"/>
      <c r="J173" s="12" t="s">
        <v>24</v>
      </c>
      <c r="K173" s="14">
        <f>L173+M173</f>
        <v>50000</v>
      </c>
      <c r="L173" s="17">
        <v>50000</v>
      </c>
      <c r="M173" s="8"/>
      <c r="N173" s="8"/>
    </row>
    <row r="174" spans="1:31" customHeight="1" ht="60" s="10" customFormat="1">
      <c r="A174" s="8"/>
      <c r="B174" s="22" t="s">
        <v>260</v>
      </c>
      <c r="C174" s="25" t="s">
        <v>258</v>
      </c>
      <c r="D174" s="25" t="s">
        <v>20</v>
      </c>
      <c r="E174" s="12" t="s">
        <v>98</v>
      </c>
      <c r="F174" s="63" t="s">
        <v>181</v>
      </c>
      <c r="G174" s="64"/>
      <c r="H174" s="64"/>
      <c r="I174" s="65"/>
      <c r="J174" s="12" t="s">
        <v>24</v>
      </c>
      <c r="K174" s="14">
        <f>L174+M174</f>
        <v>25000</v>
      </c>
      <c r="L174" s="17">
        <v>25000</v>
      </c>
      <c r="M174" s="8"/>
      <c r="N174" s="8"/>
    </row>
    <row r="175" spans="1:31" customHeight="1" ht="60" s="10" customFormat="1">
      <c r="A175" s="8"/>
      <c r="B175" s="22" t="s">
        <v>261</v>
      </c>
      <c r="C175" s="25" t="s">
        <v>258</v>
      </c>
      <c r="D175" s="25" t="s">
        <v>20</v>
      </c>
      <c r="E175" s="12" t="s">
        <v>98</v>
      </c>
      <c r="F175" s="63" t="s">
        <v>181</v>
      </c>
      <c r="G175" s="64"/>
      <c r="H175" s="64"/>
      <c r="I175" s="65"/>
      <c r="J175" s="12" t="s">
        <v>24</v>
      </c>
      <c r="K175" s="14">
        <f>L175+M175</f>
        <v>25000</v>
      </c>
      <c r="L175" s="17">
        <v>25000</v>
      </c>
      <c r="M175" s="8"/>
      <c r="N175" s="8"/>
    </row>
    <row r="176" spans="1:31" customHeight="1" ht="30" s="10" customFormat="1">
      <c r="A176" s="8"/>
      <c r="B176" s="33" t="s">
        <v>262</v>
      </c>
      <c r="C176" s="34"/>
      <c r="D176" s="25"/>
      <c r="E176" s="12"/>
      <c r="F176" s="75"/>
      <c r="G176" s="76"/>
      <c r="H176" s="76"/>
      <c r="I176" s="77"/>
      <c r="J176" s="12"/>
      <c r="K176" s="14"/>
      <c r="L176" s="17"/>
      <c r="M176" s="8"/>
      <c r="N176" s="8"/>
    </row>
    <row r="177" spans="1:31" customHeight="1" ht="60" s="10" customFormat="1">
      <c r="A177" s="8"/>
      <c r="B177" s="22" t="s">
        <v>263</v>
      </c>
      <c r="C177" s="25" t="s">
        <v>264</v>
      </c>
      <c r="D177" s="25" t="s">
        <v>20</v>
      </c>
      <c r="E177" s="12" t="s">
        <v>98</v>
      </c>
      <c r="F177" s="63" t="s">
        <v>181</v>
      </c>
      <c r="G177" s="64"/>
      <c r="H177" s="64"/>
      <c r="I177" s="65"/>
      <c r="J177" s="12" t="s">
        <v>24</v>
      </c>
      <c r="K177" s="14">
        <f>L177+M177</f>
        <v>270000</v>
      </c>
      <c r="L177" s="17">
        <v>270000</v>
      </c>
      <c r="M177" s="8"/>
      <c r="N177" s="8"/>
    </row>
    <row r="178" spans="1:31" customHeight="1" ht="60" s="10" customFormat="1">
      <c r="A178" s="8"/>
      <c r="B178" s="22" t="s">
        <v>265</v>
      </c>
      <c r="C178" s="25" t="s">
        <v>264</v>
      </c>
      <c r="D178" s="25" t="s">
        <v>20</v>
      </c>
      <c r="E178" s="12" t="s">
        <v>98</v>
      </c>
      <c r="F178" s="63" t="s">
        <v>181</v>
      </c>
      <c r="G178" s="64"/>
      <c r="H178" s="64"/>
      <c r="I178" s="65"/>
      <c r="J178" s="12" t="s">
        <v>24</v>
      </c>
      <c r="K178" s="14">
        <f>L178+M178</f>
        <v>789000</v>
      </c>
      <c r="L178" s="17">
        <v>789000</v>
      </c>
      <c r="M178" s="8"/>
      <c r="N178" s="8"/>
    </row>
    <row r="179" spans="1:31" customHeight="1" ht="60" s="10" customFormat="1">
      <c r="A179" s="8"/>
      <c r="B179" s="22" t="s">
        <v>266</v>
      </c>
      <c r="C179" s="25" t="s">
        <v>264</v>
      </c>
      <c r="D179" s="25" t="s">
        <v>20</v>
      </c>
      <c r="E179" s="12" t="s">
        <v>267</v>
      </c>
      <c r="F179" s="75" t="s">
        <v>268</v>
      </c>
      <c r="G179" s="76"/>
      <c r="H179" s="76"/>
      <c r="I179" s="77"/>
      <c r="J179" s="12" t="s">
        <v>24</v>
      </c>
      <c r="K179" s="14">
        <f>L179+M179</f>
        <v>2000000</v>
      </c>
      <c r="L179" s="17">
        <v>2000000</v>
      </c>
      <c r="M179" s="8"/>
      <c r="N179" s="8"/>
    </row>
    <row r="180" spans="1:31" customHeight="1" ht="60" s="10" customFormat="1">
      <c r="A180" s="8"/>
      <c r="B180" s="22" t="s">
        <v>269</v>
      </c>
      <c r="C180" s="25" t="s">
        <v>264</v>
      </c>
      <c r="D180" s="25" t="s">
        <v>20</v>
      </c>
      <c r="E180" s="12" t="s">
        <v>267</v>
      </c>
      <c r="F180" s="75" t="s">
        <v>268</v>
      </c>
      <c r="G180" s="76"/>
      <c r="H180" s="76"/>
      <c r="I180" s="77"/>
      <c r="J180" s="12" t="s">
        <v>24</v>
      </c>
      <c r="K180" s="14">
        <f>L180+M180</f>
        <v>1570000</v>
      </c>
      <c r="L180" s="17">
        <v>1570000</v>
      </c>
      <c r="M180" s="8"/>
      <c r="N180" s="8"/>
    </row>
    <row r="181" spans="1:31" customHeight="1" ht="60" s="10" customFormat="1">
      <c r="A181" s="8"/>
      <c r="B181" s="22" t="s">
        <v>270</v>
      </c>
      <c r="C181" s="25" t="s">
        <v>264</v>
      </c>
      <c r="D181" s="25" t="s">
        <v>20</v>
      </c>
      <c r="E181" s="12" t="s">
        <v>267</v>
      </c>
      <c r="F181" s="75" t="s">
        <v>268</v>
      </c>
      <c r="G181" s="76"/>
      <c r="H181" s="76"/>
      <c r="I181" s="77"/>
      <c r="J181" s="12" t="s">
        <v>24</v>
      </c>
      <c r="K181" s="14">
        <f>L181+M181</f>
        <v>4890000</v>
      </c>
      <c r="L181" s="17">
        <v>4890000</v>
      </c>
      <c r="M181" s="8"/>
      <c r="N181" s="8"/>
    </row>
    <row r="182" spans="1:31" customHeight="1" ht="60" s="10" customFormat="1">
      <c r="A182" s="8"/>
      <c r="B182" s="22" t="s">
        <v>271</v>
      </c>
      <c r="C182" s="25" t="s">
        <v>264</v>
      </c>
      <c r="D182" s="25" t="s">
        <v>20</v>
      </c>
      <c r="E182" s="12" t="s">
        <v>98</v>
      </c>
      <c r="F182" s="63" t="s">
        <v>181</v>
      </c>
      <c r="G182" s="64"/>
      <c r="H182" s="64"/>
      <c r="I182" s="65"/>
      <c r="J182" s="12" t="s">
        <v>24</v>
      </c>
      <c r="K182" s="14">
        <f>L182+M182</f>
        <v>250000</v>
      </c>
      <c r="L182" s="17">
        <v>250000</v>
      </c>
      <c r="M182" s="8"/>
      <c r="N182" s="8"/>
    </row>
    <row r="183" spans="1:31" customHeight="1" ht="60" s="10" customFormat="1">
      <c r="A183" s="8"/>
      <c r="B183" s="22" t="s">
        <v>272</v>
      </c>
      <c r="C183" s="25" t="s">
        <v>264</v>
      </c>
      <c r="D183" s="25" t="s">
        <v>20</v>
      </c>
      <c r="E183" s="12" t="s">
        <v>98</v>
      </c>
      <c r="F183" s="75" t="s">
        <v>273</v>
      </c>
      <c r="G183" s="76"/>
      <c r="H183" s="76"/>
      <c r="I183" s="77"/>
      <c r="J183" s="12" t="s">
        <v>24</v>
      </c>
      <c r="K183" s="14">
        <f>L183+M183</f>
        <v>120000</v>
      </c>
      <c r="L183" s="17">
        <v>120000</v>
      </c>
      <c r="M183" s="8"/>
      <c r="N183" s="8"/>
    </row>
    <row r="184" spans="1:31" customHeight="1" ht="60" s="10" customFormat="1">
      <c r="A184" s="8"/>
      <c r="B184" s="22" t="s">
        <v>274</v>
      </c>
      <c r="C184" s="25" t="s">
        <v>264</v>
      </c>
      <c r="D184" s="25" t="s">
        <v>20</v>
      </c>
      <c r="E184" s="12" t="s">
        <v>98</v>
      </c>
      <c r="F184" s="75" t="s">
        <v>273</v>
      </c>
      <c r="G184" s="76"/>
      <c r="H184" s="76"/>
      <c r="I184" s="77"/>
      <c r="J184" s="12" t="s">
        <v>24</v>
      </c>
      <c r="K184" s="14">
        <f>L184+M184</f>
        <v>130000</v>
      </c>
      <c r="L184" s="17">
        <v>130000</v>
      </c>
      <c r="M184" s="8"/>
      <c r="N184" s="8"/>
    </row>
    <row r="185" spans="1:31" customHeight="1" ht="60" s="10" customFormat="1">
      <c r="A185" s="8"/>
      <c r="B185" s="22" t="s">
        <v>275</v>
      </c>
      <c r="C185" s="25" t="s">
        <v>264</v>
      </c>
      <c r="D185" s="25" t="s">
        <v>20</v>
      </c>
      <c r="E185" s="12" t="s">
        <v>98</v>
      </c>
      <c r="F185" s="75" t="s">
        <v>276</v>
      </c>
      <c r="G185" s="76"/>
      <c r="H185" s="76"/>
      <c r="I185" s="77"/>
      <c r="J185" s="12" t="s">
        <v>24</v>
      </c>
      <c r="K185" s="14">
        <f>L185+M185</f>
        <v>670000</v>
      </c>
      <c r="L185" s="17">
        <v>670000</v>
      </c>
      <c r="M185" s="8"/>
      <c r="N185" s="8"/>
    </row>
    <row r="186" spans="1:31" customHeight="1" ht="60" s="10" customFormat="1">
      <c r="A186" s="8"/>
      <c r="B186" s="22" t="s">
        <v>277</v>
      </c>
      <c r="C186" s="25" t="s">
        <v>264</v>
      </c>
      <c r="D186" s="25" t="s">
        <v>20</v>
      </c>
      <c r="E186" s="12" t="s">
        <v>98</v>
      </c>
      <c r="F186" s="75" t="s">
        <v>278</v>
      </c>
      <c r="G186" s="76"/>
      <c r="H186" s="76"/>
      <c r="I186" s="77"/>
      <c r="J186" s="12" t="s">
        <v>24</v>
      </c>
      <c r="K186" s="14">
        <f>L186+M186</f>
        <v>50000</v>
      </c>
      <c r="L186" s="17">
        <v>50000</v>
      </c>
      <c r="M186" s="8"/>
      <c r="N186" s="8"/>
    </row>
    <row r="187" spans="1:31" customHeight="1" ht="60" s="10" customFormat="1">
      <c r="A187" s="8"/>
      <c r="B187" s="22" t="s">
        <v>279</v>
      </c>
      <c r="C187" s="25" t="s">
        <v>264</v>
      </c>
      <c r="D187" s="25" t="s">
        <v>20</v>
      </c>
      <c r="E187" s="12" t="s">
        <v>98</v>
      </c>
      <c r="F187" s="75" t="s">
        <v>280</v>
      </c>
      <c r="G187" s="76"/>
      <c r="H187" s="76"/>
      <c r="I187" s="77"/>
      <c r="J187" s="12" t="s">
        <v>24</v>
      </c>
      <c r="K187" s="14">
        <f>L187+M187</f>
        <v>811500</v>
      </c>
      <c r="L187" s="17">
        <v>811500</v>
      </c>
      <c r="M187" s="8"/>
      <c r="N187" s="8"/>
    </row>
    <row r="188" spans="1:31" customHeight="1" ht="30" s="10" customFormat="1">
      <c r="A188" s="8"/>
      <c r="B188" s="33" t="s">
        <v>281</v>
      </c>
      <c r="C188" s="34"/>
      <c r="D188" s="25"/>
      <c r="E188" s="12"/>
      <c r="F188" s="75"/>
      <c r="G188" s="76"/>
      <c r="H188" s="76"/>
      <c r="I188" s="77"/>
      <c r="J188" s="12"/>
      <c r="K188" s="14"/>
      <c r="L188" s="17"/>
      <c r="M188" s="8"/>
      <c r="N188" s="8"/>
    </row>
    <row r="189" spans="1:31" customHeight="1" ht="60" s="10" customFormat="1">
      <c r="A189" s="8"/>
      <c r="B189" s="22" t="s">
        <v>282</v>
      </c>
      <c r="C189" s="25" t="s">
        <v>283</v>
      </c>
      <c r="D189" s="25" t="s">
        <v>20</v>
      </c>
      <c r="E189" s="12" t="s">
        <v>98</v>
      </c>
      <c r="F189" s="75" t="s">
        <v>284</v>
      </c>
      <c r="G189" s="76"/>
      <c r="H189" s="76"/>
      <c r="I189" s="77"/>
      <c r="J189" s="12" t="s">
        <v>24</v>
      </c>
      <c r="K189" s="14">
        <f>L189+M189</f>
        <v>103400</v>
      </c>
      <c r="L189" s="17">
        <v>103400</v>
      </c>
      <c r="M189" s="8"/>
      <c r="N189" s="8"/>
    </row>
    <row r="190" spans="1:31" customHeight="1" ht="30" s="10" customFormat="1">
      <c r="A190" s="8"/>
      <c r="B190" s="69" t="s">
        <v>285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1"/>
    </row>
    <row r="191" spans="1:31" customHeight="1" ht="30" s="10" customFormat="1">
      <c r="A191" s="8"/>
      <c r="B191" s="69" t="s">
        <v>286</v>
      </c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1"/>
    </row>
    <row r="192" spans="1:31" customHeight="1" ht="60" s="10" customFormat="1">
      <c r="A192" s="8"/>
      <c r="B192" s="22" t="s">
        <v>287</v>
      </c>
      <c r="C192" s="25" t="s">
        <v>288</v>
      </c>
      <c r="D192" s="25" t="s">
        <v>20</v>
      </c>
      <c r="E192" s="12" t="s">
        <v>98</v>
      </c>
      <c r="F192" s="63" t="s">
        <v>181</v>
      </c>
      <c r="G192" s="64"/>
      <c r="H192" s="64"/>
      <c r="I192" s="65"/>
      <c r="J192" s="12" t="s">
        <v>24</v>
      </c>
      <c r="K192" s="14">
        <f>L192+M192</f>
        <v>200000</v>
      </c>
      <c r="L192" s="17">
        <v>200000</v>
      </c>
      <c r="M192" s="8"/>
      <c r="N192" s="8"/>
    </row>
    <row r="193" spans="1:31" customHeight="1" ht="60" s="10" customFormat="1">
      <c r="A193" s="8"/>
      <c r="B193" s="22" t="s">
        <v>289</v>
      </c>
      <c r="C193" s="25" t="s">
        <v>288</v>
      </c>
      <c r="D193" s="25" t="s">
        <v>20</v>
      </c>
      <c r="E193" s="12" t="s">
        <v>98</v>
      </c>
      <c r="F193" s="63" t="s">
        <v>181</v>
      </c>
      <c r="G193" s="64"/>
      <c r="H193" s="64"/>
      <c r="I193" s="65"/>
      <c r="J193" s="12" t="s">
        <v>24</v>
      </c>
      <c r="K193" s="14">
        <f>L193+M193</f>
        <v>100000</v>
      </c>
      <c r="L193" s="17">
        <v>100000</v>
      </c>
      <c r="M193" s="8"/>
      <c r="N193" s="8"/>
    </row>
    <row r="194" spans="1:31" customHeight="1" ht="60" s="10" customFormat="1">
      <c r="A194" s="8"/>
      <c r="B194" s="22" t="s">
        <v>290</v>
      </c>
      <c r="C194" s="25" t="s">
        <v>288</v>
      </c>
      <c r="D194" s="25" t="s">
        <v>20</v>
      </c>
      <c r="E194" s="12" t="s">
        <v>98</v>
      </c>
      <c r="F194" s="63" t="s">
        <v>181</v>
      </c>
      <c r="G194" s="64"/>
      <c r="H194" s="64"/>
      <c r="I194" s="65"/>
      <c r="J194" s="12" t="s">
        <v>24</v>
      </c>
      <c r="K194" s="14">
        <f>L194+M194</f>
        <v>200000</v>
      </c>
      <c r="L194" s="17">
        <v>200000</v>
      </c>
      <c r="M194" s="8"/>
      <c r="N194" s="8"/>
    </row>
    <row r="195" spans="1:31" customHeight="1" ht="60" s="10" customFormat="1">
      <c r="A195" s="8"/>
      <c r="B195" s="22" t="s">
        <v>291</v>
      </c>
      <c r="C195" s="25" t="s">
        <v>288</v>
      </c>
      <c r="D195" s="25" t="s">
        <v>20</v>
      </c>
      <c r="E195" s="12" t="s">
        <v>98</v>
      </c>
      <c r="F195" s="63" t="s">
        <v>181</v>
      </c>
      <c r="G195" s="64"/>
      <c r="H195" s="64"/>
      <c r="I195" s="65"/>
      <c r="J195" s="12" t="s">
        <v>24</v>
      </c>
      <c r="K195" s="14">
        <f>L195+M195</f>
        <v>50000</v>
      </c>
      <c r="L195" s="17">
        <v>50000</v>
      </c>
      <c r="M195" s="8"/>
      <c r="N195" s="8"/>
    </row>
    <row r="196" spans="1:31" customHeight="1" ht="60" s="10" customFormat="1">
      <c r="A196" s="8"/>
      <c r="B196" s="22" t="s">
        <v>292</v>
      </c>
      <c r="C196" s="25" t="s">
        <v>288</v>
      </c>
      <c r="D196" s="25" t="s">
        <v>20</v>
      </c>
      <c r="E196" s="12" t="s">
        <v>98</v>
      </c>
      <c r="F196" s="63" t="s">
        <v>181</v>
      </c>
      <c r="G196" s="64"/>
      <c r="H196" s="64"/>
      <c r="I196" s="65"/>
      <c r="J196" s="12" t="s">
        <v>24</v>
      </c>
      <c r="K196" s="14">
        <f>L196+M196</f>
        <v>50000</v>
      </c>
      <c r="L196" s="17">
        <v>50000</v>
      </c>
      <c r="M196" s="8"/>
      <c r="N196" s="8"/>
    </row>
    <row r="197" spans="1:31" customHeight="1" ht="60" s="10" customFormat="1">
      <c r="A197" s="8"/>
      <c r="B197" s="22" t="s">
        <v>293</v>
      </c>
      <c r="C197" s="25" t="s">
        <v>288</v>
      </c>
      <c r="D197" s="25" t="s">
        <v>20</v>
      </c>
      <c r="E197" s="12" t="s">
        <v>98</v>
      </c>
      <c r="F197" s="63" t="s">
        <v>181</v>
      </c>
      <c r="G197" s="64"/>
      <c r="H197" s="64"/>
      <c r="I197" s="65"/>
      <c r="J197" s="12" t="s">
        <v>24</v>
      </c>
      <c r="K197" s="14">
        <f>L197+M197</f>
        <v>50000</v>
      </c>
      <c r="L197" s="17">
        <v>50000</v>
      </c>
      <c r="M197" s="8"/>
      <c r="N197" s="8"/>
    </row>
    <row r="198" spans="1:31" customHeight="1" ht="60" s="10" customFormat="1">
      <c r="A198" s="8"/>
      <c r="B198" s="22" t="s">
        <v>294</v>
      </c>
      <c r="C198" s="25" t="s">
        <v>288</v>
      </c>
      <c r="D198" s="25" t="s">
        <v>20</v>
      </c>
      <c r="E198" s="12" t="s">
        <v>98</v>
      </c>
      <c r="F198" s="63" t="s">
        <v>181</v>
      </c>
      <c r="G198" s="64"/>
      <c r="H198" s="64"/>
      <c r="I198" s="65"/>
      <c r="J198" s="12" t="s">
        <v>24</v>
      </c>
      <c r="K198" s="14">
        <f>L198+M198</f>
        <v>50000</v>
      </c>
      <c r="L198" s="17">
        <v>50000</v>
      </c>
      <c r="M198" s="8"/>
      <c r="N198" s="8"/>
    </row>
    <row r="199" spans="1:31" customHeight="1" ht="60" s="10" customFormat="1">
      <c r="A199" s="8"/>
      <c r="B199" s="22" t="s">
        <v>295</v>
      </c>
      <c r="C199" s="25" t="s">
        <v>296</v>
      </c>
      <c r="D199" s="25" t="s">
        <v>20</v>
      </c>
      <c r="E199" s="12" t="s">
        <v>98</v>
      </c>
      <c r="F199" s="63" t="s">
        <v>181</v>
      </c>
      <c r="G199" s="64"/>
      <c r="H199" s="64"/>
      <c r="I199" s="65"/>
      <c r="J199" s="12" t="s">
        <v>24</v>
      </c>
      <c r="K199" s="14">
        <f>L199+M199</f>
        <v>542535</v>
      </c>
      <c r="L199" s="17">
        <v>542535</v>
      </c>
      <c r="M199" s="8"/>
      <c r="N199" s="8"/>
    </row>
    <row r="200" spans="1:31" customHeight="1" ht="30" s="10" customFormat="1">
      <c r="A200" s="8"/>
      <c r="B200" s="69" t="s">
        <v>297</v>
      </c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1"/>
    </row>
    <row r="201" spans="1:31" customHeight="1" ht="60" s="10" customFormat="1">
      <c r="A201" s="8"/>
      <c r="B201" s="22" t="s">
        <v>298</v>
      </c>
      <c r="C201" s="35" t="s">
        <v>242</v>
      </c>
      <c r="D201" s="25" t="s">
        <v>20</v>
      </c>
      <c r="E201" s="12" t="s">
        <v>98</v>
      </c>
      <c r="F201" s="63" t="s">
        <v>181</v>
      </c>
      <c r="G201" s="64"/>
      <c r="H201" s="64"/>
      <c r="I201" s="65"/>
      <c r="J201" s="12" t="s">
        <v>24</v>
      </c>
      <c r="K201" s="14">
        <f>L201+M201</f>
        <v>700000</v>
      </c>
      <c r="L201" s="17">
        <v>700000</v>
      </c>
      <c r="M201" s="8"/>
      <c r="N201" s="8"/>
    </row>
    <row r="202" spans="1:31" customHeight="1" ht="60" s="10" customFormat="1">
      <c r="A202" s="8"/>
      <c r="B202" s="22" t="s">
        <v>299</v>
      </c>
      <c r="C202" s="35" t="s">
        <v>242</v>
      </c>
      <c r="D202" s="25" t="s">
        <v>20</v>
      </c>
      <c r="E202" s="12" t="s">
        <v>98</v>
      </c>
      <c r="F202" s="63" t="s">
        <v>181</v>
      </c>
      <c r="G202" s="64"/>
      <c r="H202" s="64"/>
      <c r="I202" s="65"/>
      <c r="J202" s="12" t="s">
        <v>24</v>
      </c>
      <c r="K202" s="14">
        <f>L202+M202</f>
        <v>500000</v>
      </c>
      <c r="L202" s="17">
        <v>500000</v>
      </c>
      <c r="M202" s="8"/>
      <c r="N202" s="8"/>
    </row>
    <row r="203" spans="1:31" customHeight="1" ht="60" s="10" customFormat="1">
      <c r="A203" s="8"/>
      <c r="B203" s="22" t="s">
        <v>300</v>
      </c>
      <c r="C203" s="35" t="s">
        <v>242</v>
      </c>
      <c r="D203" s="25" t="s">
        <v>20</v>
      </c>
      <c r="E203" s="12" t="s">
        <v>98</v>
      </c>
      <c r="F203" s="63" t="s">
        <v>181</v>
      </c>
      <c r="G203" s="64"/>
      <c r="H203" s="64"/>
      <c r="I203" s="65"/>
      <c r="J203" s="12" t="s">
        <v>24</v>
      </c>
      <c r="K203" s="14">
        <f>L203+M203</f>
        <v>800000</v>
      </c>
      <c r="L203" s="17">
        <v>800000</v>
      </c>
      <c r="M203" s="8"/>
      <c r="N203" s="8"/>
    </row>
    <row r="204" spans="1:31" customHeight="1" ht="60" s="10" customFormat="1">
      <c r="A204" s="8"/>
      <c r="B204" s="22" t="s">
        <v>301</v>
      </c>
      <c r="C204" s="35" t="s">
        <v>242</v>
      </c>
      <c r="D204" s="25" t="s">
        <v>20</v>
      </c>
      <c r="E204" s="12" t="s">
        <v>98</v>
      </c>
      <c r="F204" s="63" t="s">
        <v>181</v>
      </c>
      <c r="G204" s="64"/>
      <c r="H204" s="64"/>
      <c r="I204" s="65"/>
      <c r="J204" s="12" t="s">
        <v>24</v>
      </c>
      <c r="K204" s="14">
        <f>L204+M204</f>
        <v>50000</v>
      </c>
      <c r="L204" s="17">
        <v>50000</v>
      </c>
      <c r="M204" s="8"/>
      <c r="N204" s="8"/>
    </row>
    <row r="205" spans="1:31" customHeight="1" ht="60" s="10" customFormat="1">
      <c r="A205" s="8"/>
      <c r="B205" s="22" t="s">
        <v>302</v>
      </c>
      <c r="C205" s="35" t="s">
        <v>242</v>
      </c>
      <c r="D205" s="25" t="s">
        <v>20</v>
      </c>
      <c r="E205" s="12" t="s">
        <v>98</v>
      </c>
      <c r="F205" s="63" t="s">
        <v>181</v>
      </c>
      <c r="G205" s="64"/>
      <c r="H205" s="64"/>
      <c r="I205" s="65"/>
      <c r="J205" s="12" t="s">
        <v>24</v>
      </c>
      <c r="K205" s="14">
        <f>L205+M205</f>
        <v>100000</v>
      </c>
      <c r="L205" s="17">
        <v>100000</v>
      </c>
      <c r="M205" s="8"/>
      <c r="N205" s="8"/>
    </row>
    <row r="206" spans="1:31" customHeight="1" ht="30" s="10" customFormat="1">
      <c r="A206" s="8"/>
      <c r="B206" s="69" t="s">
        <v>303</v>
      </c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1"/>
    </row>
    <row r="207" spans="1:31" customHeight="1" ht="30" s="10" customFormat="1">
      <c r="A207" s="8"/>
      <c r="B207" s="69" t="s">
        <v>304</v>
      </c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1"/>
    </row>
    <row r="208" spans="1:31" customHeight="1" ht="60" s="10" customFormat="1">
      <c r="A208" s="8"/>
      <c r="B208" s="22" t="s">
        <v>305</v>
      </c>
      <c r="C208" s="36" t="s">
        <v>258</v>
      </c>
      <c r="D208" s="25" t="s">
        <v>20</v>
      </c>
      <c r="E208" s="12" t="s">
        <v>98</v>
      </c>
      <c r="F208" s="63" t="s">
        <v>181</v>
      </c>
      <c r="G208" s="64"/>
      <c r="H208" s="64"/>
      <c r="I208" s="65"/>
      <c r="J208" s="12" t="s">
        <v>24</v>
      </c>
      <c r="K208" s="14">
        <f>L208+M208</f>
        <v>300000</v>
      </c>
      <c r="L208" s="17">
        <v>300000</v>
      </c>
      <c r="M208" s="8"/>
      <c r="N208" s="8"/>
    </row>
    <row r="209" spans="1:31" customHeight="1" ht="60" s="10" customFormat="1">
      <c r="A209" s="8"/>
      <c r="B209" s="22" t="s">
        <v>306</v>
      </c>
      <c r="C209" s="36" t="s">
        <v>258</v>
      </c>
      <c r="D209" s="25" t="s">
        <v>20</v>
      </c>
      <c r="E209" s="12" t="s">
        <v>98</v>
      </c>
      <c r="F209" s="63" t="s">
        <v>181</v>
      </c>
      <c r="G209" s="64"/>
      <c r="H209" s="64"/>
      <c r="I209" s="65"/>
      <c r="J209" s="12" t="s">
        <v>24</v>
      </c>
      <c r="K209" s="14">
        <f>L209+M209</f>
        <v>510000</v>
      </c>
      <c r="L209" s="17">
        <v>510000</v>
      </c>
      <c r="M209" s="8"/>
      <c r="N209" s="8"/>
    </row>
    <row r="210" spans="1:31" customHeight="1" ht="60" s="10" customFormat="1">
      <c r="A210" s="8"/>
      <c r="B210" s="22" t="s">
        <v>307</v>
      </c>
      <c r="C210" s="36" t="s">
        <v>258</v>
      </c>
      <c r="D210" s="25" t="s">
        <v>20</v>
      </c>
      <c r="E210" s="12" t="s">
        <v>98</v>
      </c>
      <c r="F210" s="63" t="s">
        <v>181</v>
      </c>
      <c r="G210" s="64"/>
      <c r="H210" s="64"/>
      <c r="I210" s="65"/>
      <c r="J210" s="12" t="s">
        <v>24</v>
      </c>
      <c r="K210" s="14">
        <f>L210+M210</f>
        <v>100000</v>
      </c>
      <c r="L210" s="17">
        <v>100000</v>
      </c>
      <c r="M210" s="8"/>
      <c r="N210" s="8"/>
    </row>
    <row r="211" spans="1:31" customHeight="1" ht="60" s="10" customFormat="1">
      <c r="A211" s="8"/>
      <c r="B211" s="22" t="s">
        <v>308</v>
      </c>
      <c r="C211" s="36" t="s">
        <v>258</v>
      </c>
      <c r="D211" s="25" t="s">
        <v>20</v>
      </c>
      <c r="E211" s="12" t="s">
        <v>98</v>
      </c>
      <c r="F211" s="63" t="s">
        <v>181</v>
      </c>
      <c r="G211" s="64"/>
      <c r="H211" s="64"/>
      <c r="I211" s="65"/>
      <c r="J211" s="12" t="s">
        <v>24</v>
      </c>
      <c r="K211" s="14">
        <f>L211+M211</f>
        <v>200000</v>
      </c>
      <c r="L211" s="17">
        <v>200000</v>
      </c>
      <c r="M211" s="8"/>
      <c r="N211" s="8"/>
    </row>
    <row r="212" spans="1:31" customHeight="1" ht="60" s="10" customFormat="1">
      <c r="A212" s="8"/>
      <c r="B212" s="30" t="s">
        <v>309</v>
      </c>
      <c r="C212" s="36" t="s">
        <v>258</v>
      </c>
      <c r="D212" s="25" t="s">
        <v>20</v>
      </c>
      <c r="E212" s="12" t="s">
        <v>98</v>
      </c>
      <c r="F212" s="63" t="s">
        <v>181</v>
      </c>
      <c r="G212" s="64"/>
      <c r="H212" s="64"/>
      <c r="I212" s="65"/>
      <c r="J212" s="12" t="s">
        <v>24</v>
      </c>
      <c r="K212" s="14">
        <f>L212+M212</f>
        <v>60000</v>
      </c>
      <c r="L212" s="17">
        <v>60000</v>
      </c>
      <c r="M212" s="8"/>
      <c r="N212" s="8"/>
    </row>
    <row r="213" spans="1:31" customHeight="1" ht="60" s="10" customFormat="1">
      <c r="A213" s="8"/>
      <c r="B213" s="22" t="s">
        <v>310</v>
      </c>
      <c r="C213" s="36" t="s">
        <v>258</v>
      </c>
      <c r="D213" s="25" t="s">
        <v>20</v>
      </c>
      <c r="E213" s="12" t="s">
        <v>98</v>
      </c>
      <c r="F213" s="63" t="s">
        <v>181</v>
      </c>
      <c r="G213" s="64"/>
      <c r="H213" s="64"/>
      <c r="I213" s="65"/>
      <c r="J213" s="12" t="s">
        <v>24</v>
      </c>
      <c r="K213" s="14">
        <f>L213+M213</f>
        <v>834000</v>
      </c>
      <c r="L213" s="17">
        <v>834000</v>
      </c>
      <c r="M213" s="8"/>
      <c r="N213" s="8"/>
    </row>
    <row r="214" spans="1:31" customHeight="1" ht="60" s="10" customFormat="1">
      <c r="A214" s="8"/>
      <c r="B214" s="30" t="s">
        <v>311</v>
      </c>
      <c r="C214" s="36" t="s">
        <v>258</v>
      </c>
      <c r="D214" s="25" t="s">
        <v>20</v>
      </c>
      <c r="E214" s="12" t="s">
        <v>98</v>
      </c>
      <c r="F214" s="63" t="s">
        <v>181</v>
      </c>
      <c r="G214" s="64"/>
      <c r="H214" s="64"/>
      <c r="I214" s="65"/>
      <c r="J214" s="12" t="s">
        <v>24</v>
      </c>
      <c r="K214" s="14">
        <f>L214+M214</f>
        <v>25000</v>
      </c>
      <c r="L214" s="17">
        <v>25000</v>
      </c>
      <c r="M214" s="8"/>
      <c r="N214" s="8"/>
    </row>
    <row r="215" spans="1:31" customHeight="1" ht="60" s="10" customFormat="1">
      <c r="A215" s="8"/>
      <c r="B215" s="22" t="s">
        <v>312</v>
      </c>
      <c r="C215" s="36" t="s">
        <v>258</v>
      </c>
      <c r="D215" s="25" t="s">
        <v>20</v>
      </c>
      <c r="E215" s="12" t="s">
        <v>98</v>
      </c>
      <c r="F215" s="63" t="s">
        <v>181</v>
      </c>
      <c r="G215" s="64"/>
      <c r="H215" s="64"/>
      <c r="I215" s="65"/>
      <c r="J215" s="12" t="s">
        <v>24</v>
      </c>
      <c r="K215" s="14">
        <f>L215+M215</f>
        <v>563250</v>
      </c>
      <c r="L215" s="17">
        <v>563250</v>
      </c>
      <c r="M215" s="8"/>
      <c r="N215" s="8"/>
    </row>
    <row r="216" spans="1:31" customHeight="1" ht="30" s="10" customFormat="1">
      <c r="A216" s="8"/>
      <c r="B216" s="69" t="s">
        <v>313</v>
      </c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1"/>
    </row>
    <row r="217" spans="1:31" customHeight="1" ht="60" s="10" customFormat="1">
      <c r="A217" s="8"/>
      <c r="B217" s="22" t="s">
        <v>314</v>
      </c>
      <c r="C217" s="37" t="s">
        <v>288</v>
      </c>
      <c r="D217" s="25" t="s">
        <v>20</v>
      </c>
      <c r="E217" s="12" t="s">
        <v>98</v>
      </c>
      <c r="F217" s="63" t="s">
        <v>181</v>
      </c>
      <c r="G217" s="64"/>
      <c r="H217" s="64"/>
      <c r="I217" s="65"/>
      <c r="J217" s="12" t="s">
        <v>24</v>
      </c>
      <c r="K217" s="14">
        <f>L217+M217</f>
        <v>600000</v>
      </c>
      <c r="L217" s="17">
        <v>600000</v>
      </c>
      <c r="M217" s="8"/>
      <c r="N217" s="8"/>
    </row>
    <row r="218" spans="1:31" customHeight="1" ht="60" s="10" customFormat="1">
      <c r="A218" s="8"/>
      <c r="B218" s="22" t="s">
        <v>315</v>
      </c>
      <c r="C218" s="37" t="s">
        <v>288</v>
      </c>
      <c r="D218" s="25" t="s">
        <v>20</v>
      </c>
      <c r="E218" s="12" t="s">
        <v>98</v>
      </c>
      <c r="F218" s="63" t="s">
        <v>181</v>
      </c>
      <c r="G218" s="64"/>
      <c r="H218" s="64"/>
      <c r="I218" s="65"/>
      <c r="J218" s="12" t="s">
        <v>24</v>
      </c>
      <c r="K218" s="14">
        <f>L218+M218</f>
        <v>200000</v>
      </c>
      <c r="L218" s="17">
        <v>200000</v>
      </c>
      <c r="M218" s="8"/>
      <c r="N218" s="8"/>
    </row>
    <row r="219" spans="1:31" customHeight="1" ht="60" s="10" customFormat="1">
      <c r="A219" s="8"/>
      <c r="B219" s="22" t="s">
        <v>316</v>
      </c>
      <c r="C219" s="37" t="s">
        <v>288</v>
      </c>
      <c r="D219" s="25" t="s">
        <v>20</v>
      </c>
      <c r="E219" s="12" t="s">
        <v>98</v>
      </c>
      <c r="F219" s="63" t="s">
        <v>181</v>
      </c>
      <c r="G219" s="64"/>
      <c r="H219" s="64"/>
      <c r="I219" s="65"/>
      <c r="J219" s="12" t="s">
        <v>24</v>
      </c>
      <c r="K219" s="14">
        <f>L219+M219</f>
        <v>600000</v>
      </c>
      <c r="L219" s="17">
        <v>600000</v>
      </c>
      <c r="M219" s="8"/>
      <c r="N219" s="8"/>
    </row>
    <row r="220" spans="1:31" customHeight="1" ht="60" s="10" customFormat="1">
      <c r="A220" s="8"/>
      <c r="B220" s="22" t="s">
        <v>317</v>
      </c>
      <c r="C220" s="37" t="s">
        <v>288</v>
      </c>
      <c r="D220" s="25" t="s">
        <v>20</v>
      </c>
      <c r="E220" s="12" t="s">
        <v>98</v>
      </c>
      <c r="F220" s="63" t="s">
        <v>181</v>
      </c>
      <c r="G220" s="64"/>
      <c r="H220" s="64"/>
      <c r="I220" s="65"/>
      <c r="J220" s="12" t="s">
        <v>24</v>
      </c>
      <c r="K220" s="14">
        <f>L220+M220</f>
        <v>300000</v>
      </c>
      <c r="L220" s="17">
        <v>300000</v>
      </c>
      <c r="M220" s="8"/>
      <c r="N220" s="8"/>
    </row>
    <row r="221" spans="1:31" customHeight="1" ht="60" s="10" customFormat="1">
      <c r="A221" s="8"/>
      <c r="B221" s="30" t="s">
        <v>318</v>
      </c>
      <c r="C221" s="37" t="s">
        <v>288</v>
      </c>
      <c r="D221" s="25" t="s">
        <v>20</v>
      </c>
      <c r="E221" s="12" t="s">
        <v>98</v>
      </c>
      <c r="F221" s="63" t="s">
        <v>181</v>
      </c>
      <c r="G221" s="64"/>
      <c r="H221" s="64"/>
      <c r="I221" s="65"/>
      <c r="J221" s="12" t="s">
        <v>24</v>
      </c>
      <c r="K221" s="14">
        <f>L221+M221</f>
        <v>60000</v>
      </c>
      <c r="L221" s="17">
        <v>60000</v>
      </c>
      <c r="M221" s="8"/>
      <c r="N221" s="8"/>
    </row>
    <row r="222" spans="1:31" customHeight="1" ht="60" s="10" customFormat="1">
      <c r="A222" s="8"/>
      <c r="B222" s="30" t="s">
        <v>319</v>
      </c>
      <c r="C222" s="37" t="s">
        <v>288</v>
      </c>
      <c r="D222" s="25" t="s">
        <v>20</v>
      </c>
      <c r="E222" s="12" t="s">
        <v>98</v>
      </c>
      <c r="F222" s="63" t="s">
        <v>181</v>
      </c>
      <c r="G222" s="64"/>
      <c r="H222" s="64"/>
      <c r="I222" s="65"/>
      <c r="J222" s="12" t="s">
        <v>24</v>
      </c>
      <c r="K222" s="14">
        <f>L222+M222</f>
        <v>70000</v>
      </c>
      <c r="L222" s="17">
        <v>70000</v>
      </c>
      <c r="M222" s="8"/>
      <c r="N222" s="8"/>
    </row>
    <row r="223" spans="1:31" customHeight="1" ht="60" s="10" customFormat="1">
      <c r="A223" s="8"/>
      <c r="B223" s="30" t="s">
        <v>320</v>
      </c>
      <c r="C223" s="37" t="s">
        <v>288</v>
      </c>
      <c r="D223" s="25" t="s">
        <v>20</v>
      </c>
      <c r="E223" s="12" t="s">
        <v>98</v>
      </c>
      <c r="F223" s="63" t="s">
        <v>181</v>
      </c>
      <c r="G223" s="64"/>
      <c r="H223" s="64"/>
      <c r="I223" s="65"/>
      <c r="J223" s="12" t="s">
        <v>24</v>
      </c>
      <c r="K223" s="14">
        <f>L223+M223</f>
        <v>200000</v>
      </c>
      <c r="L223" s="17">
        <v>200000</v>
      </c>
      <c r="M223" s="8"/>
      <c r="N223" s="8"/>
    </row>
    <row r="224" spans="1:31" customHeight="1" ht="60" s="10" customFormat="1">
      <c r="A224" s="8"/>
      <c r="B224" s="30" t="s">
        <v>321</v>
      </c>
      <c r="C224" s="37" t="s">
        <v>288</v>
      </c>
      <c r="D224" s="25" t="s">
        <v>20</v>
      </c>
      <c r="E224" s="12" t="s">
        <v>98</v>
      </c>
      <c r="F224" s="63" t="s">
        <v>181</v>
      </c>
      <c r="G224" s="64"/>
      <c r="H224" s="64"/>
      <c r="I224" s="65"/>
      <c r="J224" s="12" t="s">
        <v>24</v>
      </c>
      <c r="K224" s="14">
        <f>L224+M224</f>
        <v>127783.76</v>
      </c>
      <c r="L224" s="17">
        <v>127783.76</v>
      </c>
      <c r="M224" s="8"/>
      <c r="N224" s="8"/>
    </row>
    <row r="225" spans="1:31" customHeight="1" ht="60" s="10" customFormat="1">
      <c r="A225" s="8"/>
      <c r="B225" s="30" t="s">
        <v>322</v>
      </c>
      <c r="C225" s="37" t="s">
        <v>288</v>
      </c>
      <c r="D225" s="25" t="s">
        <v>20</v>
      </c>
      <c r="E225" s="12" t="s">
        <v>98</v>
      </c>
      <c r="F225" s="63" t="s">
        <v>181</v>
      </c>
      <c r="G225" s="64"/>
      <c r="H225" s="64"/>
      <c r="I225" s="65"/>
      <c r="J225" s="12" t="s">
        <v>24</v>
      </c>
      <c r="K225" s="14">
        <f>L225+M225</f>
        <v>800000</v>
      </c>
      <c r="L225" s="17">
        <v>800000</v>
      </c>
      <c r="M225" s="8"/>
      <c r="N225" s="8"/>
    </row>
    <row r="226" spans="1:31" customHeight="1" ht="30" s="10" customFormat="1">
      <c r="A226" s="8"/>
      <c r="B226" s="69" t="s">
        <v>323</v>
      </c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1"/>
    </row>
    <row r="227" spans="1:31" customHeight="1" ht="30" s="10" customFormat="1">
      <c r="A227" s="8"/>
      <c r="B227" s="69" t="s">
        <v>324</v>
      </c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1"/>
    </row>
    <row r="228" spans="1:31" customHeight="1" ht="60" s="10" customFormat="1">
      <c r="A228" s="8"/>
      <c r="B228" s="22" t="s">
        <v>325</v>
      </c>
      <c r="C228" s="37" t="s">
        <v>211</v>
      </c>
      <c r="D228" s="25" t="s">
        <v>20</v>
      </c>
      <c r="E228" s="12" t="s">
        <v>98</v>
      </c>
      <c r="F228" s="63" t="s">
        <v>181</v>
      </c>
      <c r="G228" s="64"/>
      <c r="H228" s="64"/>
      <c r="I228" s="65"/>
      <c r="J228" s="12" t="s">
        <v>24</v>
      </c>
      <c r="K228" s="14">
        <f>L228+M228</f>
        <v>70000</v>
      </c>
      <c r="L228" s="17">
        <v>70000</v>
      </c>
      <c r="M228" s="8"/>
      <c r="N228" s="8"/>
    </row>
    <row r="229" spans="1:31" customHeight="1" ht="60" s="10" customFormat="1">
      <c r="A229" s="8"/>
      <c r="B229" s="22" t="s">
        <v>326</v>
      </c>
      <c r="C229" s="37" t="s">
        <v>211</v>
      </c>
      <c r="D229" s="25" t="s">
        <v>20</v>
      </c>
      <c r="E229" s="12" t="s">
        <v>98</v>
      </c>
      <c r="F229" s="63" t="s">
        <v>181</v>
      </c>
      <c r="G229" s="64"/>
      <c r="H229" s="64"/>
      <c r="I229" s="65"/>
      <c r="J229" s="12" t="s">
        <v>24</v>
      </c>
      <c r="K229" s="14">
        <f>L229+M229</f>
        <v>32500</v>
      </c>
      <c r="L229" s="17">
        <v>32500</v>
      </c>
      <c r="M229" s="8"/>
      <c r="N229" s="8"/>
    </row>
    <row r="230" spans="1:31" customHeight="1" ht="60" s="10" customFormat="1">
      <c r="A230" s="8"/>
      <c r="B230" s="30" t="s">
        <v>327</v>
      </c>
      <c r="C230" s="37" t="s">
        <v>211</v>
      </c>
      <c r="D230" s="25" t="s">
        <v>20</v>
      </c>
      <c r="E230" s="12" t="s">
        <v>98</v>
      </c>
      <c r="F230" s="63" t="s">
        <v>181</v>
      </c>
      <c r="G230" s="64"/>
      <c r="H230" s="64"/>
      <c r="I230" s="65"/>
      <c r="J230" s="12" t="s">
        <v>24</v>
      </c>
      <c r="K230" s="14">
        <f>L230+M230</f>
        <v>160000</v>
      </c>
      <c r="L230" s="17">
        <v>160000</v>
      </c>
      <c r="M230" s="8"/>
      <c r="N230" s="8"/>
    </row>
    <row r="231" spans="1:31" customHeight="1" ht="60" s="10" customFormat="1">
      <c r="A231" s="8"/>
      <c r="B231" s="22" t="s">
        <v>328</v>
      </c>
      <c r="C231" s="37" t="s">
        <v>211</v>
      </c>
      <c r="D231" s="25" t="s">
        <v>20</v>
      </c>
      <c r="E231" s="12" t="s">
        <v>98</v>
      </c>
      <c r="F231" s="63" t="s">
        <v>181</v>
      </c>
      <c r="G231" s="64"/>
      <c r="H231" s="64"/>
      <c r="I231" s="65"/>
      <c r="J231" s="12" t="s">
        <v>24</v>
      </c>
      <c r="K231" s="14">
        <f>L231+M231</f>
        <v>20000</v>
      </c>
      <c r="L231" s="17">
        <v>20000</v>
      </c>
      <c r="M231" s="8"/>
      <c r="N231" s="8"/>
    </row>
    <row r="232" spans="1:31" customHeight="1" ht="60" s="10" customFormat="1">
      <c r="A232" s="8"/>
      <c r="B232" s="22" t="s">
        <v>329</v>
      </c>
      <c r="C232" s="37" t="s">
        <v>211</v>
      </c>
      <c r="D232" s="25" t="s">
        <v>20</v>
      </c>
      <c r="E232" s="12" t="s">
        <v>98</v>
      </c>
      <c r="F232" s="63" t="s">
        <v>181</v>
      </c>
      <c r="G232" s="64"/>
      <c r="H232" s="64"/>
      <c r="I232" s="65"/>
      <c r="J232" s="12" t="s">
        <v>24</v>
      </c>
      <c r="K232" s="14">
        <f>L232+M232</f>
        <v>47500</v>
      </c>
      <c r="L232" s="17">
        <v>47500</v>
      </c>
      <c r="M232" s="8"/>
      <c r="N232" s="8"/>
    </row>
    <row r="233" spans="1:31" customHeight="1" ht="60" s="10" customFormat="1">
      <c r="A233" s="8"/>
      <c r="B233" s="30" t="s">
        <v>330</v>
      </c>
      <c r="C233" s="37" t="s">
        <v>211</v>
      </c>
      <c r="D233" s="25" t="s">
        <v>20</v>
      </c>
      <c r="E233" s="12" t="s">
        <v>98</v>
      </c>
      <c r="F233" s="63" t="s">
        <v>181</v>
      </c>
      <c r="G233" s="64"/>
      <c r="H233" s="64"/>
      <c r="I233" s="65"/>
      <c r="J233" s="12" t="s">
        <v>24</v>
      </c>
      <c r="K233" s="14">
        <f>L233+M233</f>
        <v>100000</v>
      </c>
      <c r="L233" s="17">
        <v>100000</v>
      </c>
      <c r="M233" s="8"/>
      <c r="N233" s="8"/>
    </row>
    <row r="234" spans="1:31" customHeight="1" ht="60" s="10" customFormat="1">
      <c r="A234" s="8"/>
      <c r="B234" s="22" t="s">
        <v>331</v>
      </c>
      <c r="C234" s="37" t="s">
        <v>211</v>
      </c>
      <c r="D234" s="25" t="s">
        <v>20</v>
      </c>
      <c r="E234" s="12" t="s">
        <v>98</v>
      </c>
      <c r="F234" s="63" t="s">
        <v>181</v>
      </c>
      <c r="G234" s="64"/>
      <c r="H234" s="64"/>
      <c r="I234" s="65"/>
      <c r="J234" s="12" t="s">
        <v>24</v>
      </c>
      <c r="K234" s="14">
        <f>L234+M234</f>
        <v>180000</v>
      </c>
      <c r="L234" s="17">
        <v>180000</v>
      </c>
      <c r="M234" s="8"/>
      <c r="N234" s="8"/>
    </row>
    <row r="235" spans="1:31" customHeight="1" ht="60" s="10" customFormat="1">
      <c r="A235" s="8"/>
      <c r="B235" s="30" t="s">
        <v>332</v>
      </c>
      <c r="C235" s="37" t="s">
        <v>211</v>
      </c>
      <c r="D235" s="25" t="s">
        <v>20</v>
      </c>
      <c r="E235" s="12" t="s">
        <v>98</v>
      </c>
      <c r="F235" s="63" t="s">
        <v>181</v>
      </c>
      <c r="G235" s="64"/>
      <c r="H235" s="64"/>
      <c r="I235" s="65"/>
      <c r="J235" s="12" t="s">
        <v>24</v>
      </c>
      <c r="K235" s="14">
        <f>L235+M235</f>
        <v>200000</v>
      </c>
      <c r="L235" s="17">
        <v>200000</v>
      </c>
      <c r="M235" s="8"/>
      <c r="N235" s="8"/>
    </row>
    <row r="236" spans="1:31" customHeight="1" ht="60" s="10" customFormat="1">
      <c r="A236" s="8"/>
      <c r="B236" s="30" t="s">
        <v>333</v>
      </c>
      <c r="C236" s="37" t="s">
        <v>211</v>
      </c>
      <c r="D236" s="25" t="s">
        <v>20</v>
      </c>
      <c r="E236" s="12" t="s">
        <v>98</v>
      </c>
      <c r="F236" s="63" t="s">
        <v>181</v>
      </c>
      <c r="G236" s="64"/>
      <c r="H236" s="64"/>
      <c r="I236" s="65"/>
      <c r="J236" s="12" t="s">
        <v>24</v>
      </c>
      <c r="K236" s="14">
        <f>L236+M236</f>
        <v>200000</v>
      </c>
      <c r="L236" s="17">
        <v>200000</v>
      </c>
      <c r="M236" s="8"/>
      <c r="N236" s="8"/>
    </row>
    <row r="237" spans="1:31" customHeight="1" ht="60" s="10" customFormat="1">
      <c r="A237" s="8"/>
      <c r="B237" s="22" t="s">
        <v>334</v>
      </c>
      <c r="C237" s="37" t="s">
        <v>211</v>
      </c>
      <c r="D237" s="25" t="s">
        <v>20</v>
      </c>
      <c r="E237" s="12" t="s">
        <v>98</v>
      </c>
      <c r="F237" s="63" t="s">
        <v>181</v>
      </c>
      <c r="G237" s="64"/>
      <c r="H237" s="64"/>
      <c r="I237" s="65"/>
      <c r="J237" s="12" t="s">
        <v>24</v>
      </c>
      <c r="K237" s="14">
        <f>L237+M237</f>
        <v>250000</v>
      </c>
      <c r="L237" s="17">
        <v>250000</v>
      </c>
      <c r="M237" s="8"/>
      <c r="N237" s="8"/>
    </row>
    <row r="238" spans="1:31" customHeight="1" ht="60" s="10" customFormat="1">
      <c r="A238" s="8"/>
      <c r="B238" s="22" t="s">
        <v>335</v>
      </c>
      <c r="C238" s="37" t="s">
        <v>211</v>
      </c>
      <c r="D238" s="25" t="s">
        <v>20</v>
      </c>
      <c r="E238" s="12" t="s">
        <v>98</v>
      </c>
      <c r="F238" s="63" t="s">
        <v>181</v>
      </c>
      <c r="G238" s="64"/>
      <c r="H238" s="64"/>
      <c r="I238" s="65"/>
      <c r="J238" s="12" t="s">
        <v>24</v>
      </c>
      <c r="K238" s="14">
        <f>L238+M238</f>
        <v>40000</v>
      </c>
      <c r="L238" s="17">
        <v>40000</v>
      </c>
      <c r="M238" s="8"/>
      <c r="N238" s="8"/>
    </row>
    <row r="239" spans="1:31" customHeight="1" ht="60" s="10" customFormat="1">
      <c r="A239" s="8"/>
      <c r="B239" s="69" t="s">
        <v>336</v>
      </c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1"/>
    </row>
    <row r="240" spans="1:31" customHeight="1" ht="60" s="10" customFormat="1">
      <c r="A240" s="8"/>
      <c r="B240" s="22" t="s">
        <v>337</v>
      </c>
      <c r="C240" s="37" t="s">
        <v>211</v>
      </c>
      <c r="D240" s="25" t="s">
        <v>20</v>
      </c>
      <c r="E240" s="12" t="s">
        <v>98</v>
      </c>
      <c r="F240" s="63" t="s">
        <v>181</v>
      </c>
      <c r="G240" s="64"/>
      <c r="H240" s="64"/>
      <c r="I240" s="65"/>
      <c r="J240" s="12" t="s">
        <v>24</v>
      </c>
      <c r="K240" s="14">
        <f>L240+M240</f>
        <v>200000</v>
      </c>
      <c r="L240" s="17">
        <v>200000</v>
      </c>
      <c r="M240" s="8"/>
      <c r="N240" s="8"/>
    </row>
    <row r="241" spans="1:31" customHeight="1" ht="60" s="10" customFormat="1">
      <c r="A241" s="8"/>
      <c r="B241" s="22" t="s">
        <v>338</v>
      </c>
      <c r="C241" s="37" t="s">
        <v>211</v>
      </c>
      <c r="D241" s="25" t="s">
        <v>20</v>
      </c>
      <c r="E241" s="12" t="s">
        <v>98</v>
      </c>
      <c r="F241" s="63" t="s">
        <v>181</v>
      </c>
      <c r="G241" s="64"/>
      <c r="H241" s="64"/>
      <c r="I241" s="65"/>
      <c r="J241" s="12" t="s">
        <v>24</v>
      </c>
      <c r="K241" s="14">
        <f>L241+M241</f>
        <v>200000</v>
      </c>
      <c r="L241" s="17">
        <v>200000</v>
      </c>
      <c r="M241" s="8"/>
      <c r="N241" s="8"/>
    </row>
    <row r="242" spans="1:31" customHeight="1" ht="60" s="10" customFormat="1">
      <c r="A242" s="8"/>
      <c r="B242" s="22" t="s">
        <v>339</v>
      </c>
      <c r="C242" s="37" t="s">
        <v>211</v>
      </c>
      <c r="D242" s="25" t="s">
        <v>20</v>
      </c>
      <c r="E242" s="12" t="s">
        <v>98</v>
      </c>
      <c r="F242" s="63" t="s">
        <v>181</v>
      </c>
      <c r="G242" s="64"/>
      <c r="H242" s="64"/>
      <c r="I242" s="65"/>
      <c r="J242" s="12" t="s">
        <v>24</v>
      </c>
      <c r="K242" s="14">
        <f>L242+M242</f>
        <v>250000</v>
      </c>
      <c r="L242" s="17">
        <v>250000</v>
      </c>
      <c r="M242" s="8"/>
      <c r="N242" s="8"/>
    </row>
    <row r="243" spans="1:31" customHeight="1" ht="60" s="10" customFormat="1">
      <c r="A243" s="8"/>
      <c r="B243" s="22" t="s">
        <v>340</v>
      </c>
      <c r="C243" s="37" t="s">
        <v>211</v>
      </c>
      <c r="D243" s="25" t="s">
        <v>20</v>
      </c>
      <c r="E243" s="12" t="s">
        <v>98</v>
      </c>
      <c r="F243" s="63" t="s">
        <v>181</v>
      </c>
      <c r="G243" s="64"/>
      <c r="H243" s="64"/>
      <c r="I243" s="65"/>
      <c r="J243" s="12" t="s">
        <v>24</v>
      </c>
      <c r="K243" s="14">
        <f>L243+M243</f>
        <v>300000</v>
      </c>
      <c r="L243" s="17">
        <v>300000</v>
      </c>
      <c r="M243" s="8"/>
      <c r="N243" s="8"/>
    </row>
    <row r="244" spans="1:31" customHeight="1" ht="60" s="10" customFormat="1">
      <c r="A244" s="8"/>
      <c r="B244" s="22" t="s">
        <v>341</v>
      </c>
      <c r="C244" s="37" t="s">
        <v>211</v>
      </c>
      <c r="D244" s="25" t="s">
        <v>20</v>
      </c>
      <c r="E244" s="12" t="s">
        <v>98</v>
      </c>
      <c r="F244" s="63" t="s">
        <v>181</v>
      </c>
      <c r="G244" s="64"/>
      <c r="H244" s="64"/>
      <c r="I244" s="65"/>
      <c r="J244" s="12" t="s">
        <v>24</v>
      </c>
      <c r="K244" s="14">
        <f>L244+M244</f>
        <v>150000</v>
      </c>
      <c r="L244" s="17">
        <v>150000</v>
      </c>
      <c r="M244" s="8"/>
      <c r="N244" s="8"/>
    </row>
    <row r="245" spans="1:31" customHeight="1" ht="60" s="10" customFormat="1">
      <c r="A245" s="8"/>
      <c r="B245" s="22" t="s">
        <v>342</v>
      </c>
      <c r="C245" s="37" t="s">
        <v>211</v>
      </c>
      <c r="D245" s="25" t="s">
        <v>20</v>
      </c>
      <c r="E245" s="12" t="s">
        <v>98</v>
      </c>
      <c r="F245" s="63" t="s">
        <v>181</v>
      </c>
      <c r="G245" s="64"/>
      <c r="H245" s="64"/>
      <c r="I245" s="65"/>
      <c r="J245" s="12" t="s">
        <v>24</v>
      </c>
      <c r="K245" s="14">
        <f>L245+M245</f>
        <v>200000</v>
      </c>
      <c r="L245" s="17">
        <v>200000</v>
      </c>
      <c r="M245" s="8"/>
      <c r="N245" s="8"/>
    </row>
    <row r="246" spans="1:31" customHeight="1" ht="60" s="10" customFormat="1">
      <c r="A246" s="8"/>
      <c r="B246" s="22" t="s">
        <v>343</v>
      </c>
      <c r="C246" s="37" t="s">
        <v>211</v>
      </c>
      <c r="D246" s="25" t="s">
        <v>20</v>
      </c>
      <c r="E246" s="12" t="s">
        <v>98</v>
      </c>
      <c r="F246" s="63" t="s">
        <v>181</v>
      </c>
      <c r="G246" s="64"/>
      <c r="H246" s="64"/>
      <c r="I246" s="65"/>
      <c r="J246" s="12" t="s">
        <v>24</v>
      </c>
      <c r="K246" s="14">
        <f>L246+M246</f>
        <v>400000</v>
      </c>
      <c r="L246" s="17">
        <v>400000</v>
      </c>
      <c r="M246" s="8"/>
      <c r="N246" s="8"/>
    </row>
    <row r="247" spans="1:31" customHeight="1" ht="60" s="10" customFormat="1">
      <c r="A247" s="8"/>
      <c r="B247" s="22" t="s">
        <v>344</v>
      </c>
      <c r="C247" s="37" t="s">
        <v>211</v>
      </c>
      <c r="D247" s="25" t="s">
        <v>20</v>
      </c>
      <c r="E247" s="12" t="s">
        <v>98</v>
      </c>
      <c r="F247" s="63" t="s">
        <v>181</v>
      </c>
      <c r="G247" s="64"/>
      <c r="H247" s="64"/>
      <c r="I247" s="65"/>
      <c r="J247" s="12" t="s">
        <v>24</v>
      </c>
      <c r="K247" s="14">
        <f>L247+M247</f>
        <v>10000</v>
      </c>
      <c r="L247" s="17">
        <v>10000</v>
      </c>
      <c r="M247" s="8"/>
      <c r="N247" s="8"/>
    </row>
    <row r="248" spans="1:31" customHeight="1" ht="60" s="10" customFormat="1">
      <c r="A248" s="8"/>
      <c r="B248" s="22" t="s">
        <v>345</v>
      </c>
      <c r="C248" s="37" t="s">
        <v>211</v>
      </c>
      <c r="D248" s="25" t="s">
        <v>20</v>
      </c>
      <c r="E248" s="12" t="s">
        <v>98</v>
      </c>
      <c r="F248" s="63" t="s">
        <v>181</v>
      </c>
      <c r="G248" s="64"/>
      <c r="H248" s="64"/>
      <c r="I248" s="65"/>
      <c r="J248" s="12" t="s">
        <v>24</v>
      </c>
      <c r="K248" s="14">
        <f>L248+M248</f>
        <v>350000</v>
      </c>
      <c r="L248" s="17">
        <v>350000</v>
      </c>
      <c r="M248" s="8"/>
      <c r="N248" s="8"/>
    </row>
    <row r="249" spans="1:31" customHeight="1" ht="60" s="10" customFormat="1">
      <c r="A249" s="8"/>
      <c r="B249" s="22" t="s">
        <v>346</v>
      </c>
      <c r="C249" s="37" t="s">
        <v>211</v>
      </c>
      <c r="D249" s="25" t="s">
        <v>20</v>
      </c>
      <c r="E249" s="12" t="s">
        <v>98</v>
      </c>
      <c r="F249" s="63" t="s">
        <v>181</v>
      </c>
      <c r="G249" s="64"/>
      <c r="H249" s="64"/>
      <c r="I249" s="65"/>
      <c r="J249" s="12" t="s">
        <v>24</v>
      </c>
      <c r="K249" s="14">
        <f>L249+M249</f>
        <v>1000000</v>
      </c>
      <c r="L249" s="17">
        <v>1000000</v>
      </c>
      <c r="M249" s="8"/>
      <c r="N249" s="8"/>
    </row>
    <row r="250" spans="1:31" customHeight="1" ht="30" s="10" customFormat="1">
      <c r="A250" s="8"/>
      <c r="B250" s="69" t="s">
        <v>347</v>
      </c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1"/>
    </row>
    <row r="251" spans="1:31" customHeight="1" ht="60" s="10" customFormat="1">
      <c r="A251" s="8"/>
      <c r="B251" s="22" t="s">
        <v>348</v>
      </c>
      <c r="C251" s="25" t="s">
        <v>347</v>
      </c>
      <c r="D251" s="25" t="s">
        <v>20</v>
      </c>
      <c r="E251" s="12" t="s">
        <v>98</v>
      </c>
      <c r="F251" s="63" t="s">
        <v>181</v>
      </c>
      <c r="G251" s="64"/>
      <c r="H251" s="64"/>
      <c r="I251" s="65"/>
      <c r="J251" s="12" t="s">
        <v>24</v>
      </c>
      <c r="K251" s="14">
        <f>L251+M251</f>
        <v>500000</v>
      </c>
      <c r="L251" s="17">
        <v>500000</v>
      </c>
      <c r="M251" s="8"/>
      <c r="N251" s="8"/>
    </row>
    <row r="252" spans="1:31" customHeight="1" ht="60" s="10" customFormat="1">
      <c r="A252" s="8"/>
      <c r="B252" s="22" t="s">
        <v>349</v>
      </c>
      <c r="C252" s="25" t="s">
        <v>347</v>
      </c>
      <c r="D252" s="25" t="s">
        <v>20</v>
      </c>
      <c r="E252" s="12" t="s">
        <v>98</v>
      </c>
      <c r="F252" s="63" t="s">
        <v>181</v>
      </c>
      <c r="G252" s="64"/>
      <c r="H252" s="64"/>
      <c r="I252" s="65"/>
      <c r="J252" s="12" t="s">
        <v>24</v>
      </c>
      <c r="K252" s="14">
        <f>L252+M252</f>
        <v>100000</v>
      </c>
      <c r="L252" s="17">
        <v>100000</v>
      </c>
      <c r="M252" s="8"/>
      <c r="N252" s="8"/>
    </row>
    <row r="253" spans="1:31" customHeight="1" ht="60" s="10" customFormat="1">
      <c r="A253" s="8"/>
      <c r="B253" s="22" t="s">
        <v>350</v>
      </c>
      <c r="C253" s="25" t="s">
        <v>347</v>
      </c>
      <c r="D253" s="25" t="s">
        <v>20</v>
      </c>
      <c r="E253" s="12" t="s">
        <v>98</v>
      </c>
      <c r="F253" s="63" t="s">
        <v>181</v>
      </c>
      <c r="G253" s="64"/>
      <c r="H253" s="64"/>
      <c r="I253" s="65"/>
      <c r="J253" s="12" t="s">
        <v>24</v>
      </c>
      <c r="K253" s="14">
        <f>L253+M253</f>
        <v>1542319.76</v>
      </c>
      <c r="L253" s="17">
        <v>1542319.76</v>
      </c>
      <c r="M253" s="8"/>
      <c r="N253" s="8"/>
    </row>
    <row r="254" spans="1:31" customHeight="1" ht="30" s="10" customFormat="1">
      <c r="A254" s="8"/>
      <c r="B254" s="69" t="s">
        <v>351</v>
      </c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1"/>
    </row>
    <row r="255" spans="1:31" customHeight="1" ht="30" s="10" customFormat="1">
      <c r="A255" s="8"/>
      <c r="B255" s="69" t="s">
        <v>352</v>
      </c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1"/>
    </row>
    <row r="256" spans="1:31" customHeight="1" ht="60" s="10" customFormat="1">
      <c r="A256" s="8"/>
      <c r="B256" s="22" t="s">
        <v>353</v>
      </c>
      <c r="C256" s="36" t="s">
        <v>354</v>
      </c>
      <c r="D256" s="25" t="s">
        <v>20</v>
      </c>
      <c r="E256" s="12" t="s">
        <v>98</v>
      </c>
      <c r="F256" s="63" t="s">
        <v>181</v>
      </c>
      <c r="G256" s="64"/>
      <c r="H256" s="64"/>
      <c r="I256" s="65"/>
      <c r="J256" s="12" t="s">
        <v>24</v>
      </c>
      <c r="K256" s="14">
        <f>L256+M256</f>
        <v>201100</v>
      </c>
      <c r="L256" s="17">
        <v>201100</v>
      </c>
      <c r="M256" s="8"/>
      <c r="N256" s="8"/>
    </row>
    <row r="257" spans="1:31" customHeight="1" ht="60" s="10" customFormat="1">
      <c r="A257" s="8"/>
      <c r="B257" s="22" t="s">
        <v>355</v>
      </c>
      <c r="C257" s="36" t="s">
        <v>354</v>
      </c>
      <c r="D257" s="25" t="s">
        <v>20</v>
      </c>
      <c r="E257" s="12" t="s">
        <v>98</v>
      </c>
      <c r="F257" s="63" t="s">
        <v>181</v>
      </c>
      <c r="G257" s="64"/>
      <c r="H257" s="64"/>
      <c r="I257" s="65"/>
      <c r="J257" s="12" t="s">
        <v>24</v>
      </c>
      <c r="K257" s="14">
        <f>L257+M257</f>
        <v>40000</v>
      </c>
      <c r="L257" s="17">
        <v>40000</v>
      </c>
      <c r="M257" s="8"/>
      <c r="N257" s="8"/>
    </row>
    <row r="258" spans="1:31" customHeight="1" ht="60" s="10" customFormat="1">
      <c r="A258" s="8"/>
      <c r="B258" s="22" t="s">
        <v>356</v>
      </c>
      <c r="C258" s="36" t="s">
        <v>354</v>
      </c>
      <c r="D258" s="25" t="s">
        <v>20</v>
      </c>
      <c r="E258" s="12" t="s">
        <v>98</v>
      </c>
      <c r="F258" s="63" t="s">
        <v>181</v>
      </c>
      <c r="G258" s="64"/>
      <c r="H258" s="64"/>
      <c r="I258" s="65"/>
      <c r="J258" s="12" t="s">
        <v>24</v>
      </c>
      <c r="K258" s="14">
        <f>L258+M258</f>
        <v>27000</v>
      </c>
      <c r="L258" s="17">
        <v>27000</v>
      </c>
      <c r="M258" s="8"/>
      <c r="N258" s="8"/>
    </row>
    <row r="259" spans="1:31" customHeight="1" ht="60" s="10" customFormat="1">
      <c r="A259" s="8"/>
      <c r="B259" s="22" t="s">
        <v>357</v>
      </c>
      <c r="C259" s="36" t="s">
        <v>354</v>
      </c>
      <c r="D259" s="25" t="s">
        <v>20</v>
      </c>
      <c r="E259" s="12" t="s">
        <v>98</v>
      </c>
      <c r="F259" s="63" t="s">
        <v>181</v>
      </c>
      <c r="G259" s="64"/>
      <c r="H259" s="64"/>
      <c r="I259" s="65"/>
      <c r="J259" s="12" t="s">
        <v>24</v>
      </c>
      <c r="K259" s="14">
        <f>L259+M259</f>
        <v>25000</v>
      </c>
      <c r="L259" s="17">
        <v>25000</v>
      </c>
      <c r="M259" s="8"/>
      <c r="N259" s="8"/>
    </row>
    <row r="260" spans="1:31" customHeight="1" ht="60" s="10" customFormat="1">
      <c r="A260" s="8"/>
      <c r="B260" s="22" t="s">
        <v>358</v>
      </c>
      <c r="C260" s="36" t="s">
        <v>354</v>
      </c>
      <c r="D260" s="25" t="s">
        <v>20</v>
      </c>
      <c r="E260" s="12" t="s">
        <v>98</v>
      </c>
      <c r="F260" s="63" t="s">
        <v>181</v>
      </c>
      <c r="G260" s="64"/>
      <c r="H260" s="64"/>
      <c r="I260" s="65"/>
      <c r="J260" s="12" t="s">
        <v>24</v>
      </c>
      <c r="K260" s="14">
        <f>L260+M260</f>
        <v>189000</v>
      </c>
      <c r="L260" s="17">
        <v>189000</v>
      </c>
      <c r="M260" s="8"/>
      <c r="N260" s="8"/>
    </row>
    <row r="261" spans="1:31" customHeight="1" ht="60" s="10" customFormat="1">
      <c r="A261" s="8"/>
      <c r="B261" s="22" t="s">
        <v>359</v>
      </c>
      <c r="C261" s="36" t="s">
        <v>354</v>
      </c>
      <c r="D261" s="25" t="s">
        <v>20</v>
      </c>
      <c r="E261" s="12" t="s">
        <v>98</v>
      </c>
      <c r="F261" s="63" t="s">
        <v>181</v>
      </c>
      <c r="G261" s="64"/>
      <c r="H261" s="64"/>
      <c r="I261" s="65"/>
      <c r="J261" s="12" t="s">
        <v>24</v>
      </c>
      <c r="K261" s="14">
        <f>L261+M261</f>
        <v>108945</v>
      </c>
      <c r="L261" s="17">
        <v>108945</v>
      </c>
      <c r="M261" s="8"/>
      <c r="N261" s="8"/>
    </row>
    <row r="262" spans="1:31" customHeight="1" ht="30" s="10" customFormat="1">
      <c r="A262" s="8"/>
      <c r="B262" s="69" t="s">
        <v>360</v>
      </c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1"/>
    </row>
    <row r="263" spans="1:31" customHeight="1" ht="60" s="10" customFormat="1">
      <c r="A263" s="8"/>
      <c r="B263" s="22" t="s">
        <v>361</v>
      </c>
      <c r="C263" s="37" t="s">
        <v>354</v>
      </c>
      <c r="D263" s="25" t="s">
        <v>20</v>
      </c>
      <c r="E263" s="12" t="s">
        <v>362</v>
      </c>
      <c r="F263" s="63" t="s">
        <v>181</v>
      </c>
      <c r="G263" s="64"/>
      <c r="H263" s="64"/>
      <c r="I263" s="65"/>
      <c r="J263" s="12" t="s">
        <v>24</v>
      </c>
      <c r="K263" s="14">
        <f>L263+M263</f>
        <v>200000</v>
      </c>
      <c r="L263" s="17">
        <v>200000</v>
      </c>
      <c r="M263" s="8"/>
      <c r="N263" s="8"/>
    </row>
    <row r="264" spans="1:31" customHeight="1" ht="60" s="10" customFormat="1">
      <c r="A264" s="8"/>
      <c r="B264" s="30" t="s">
        <v>363</v>
      </c>
      <c r="C264" s="37" t="s">
        <v>354</v>
      </c>
      <c r="D264" s="25" t="s">
        <v>20</v>
      </c>
      <c r="E264" s="12" t="s">
        <v>98</v>
      </c>
      <c r="F264" s="63" t="s">
        <v>181</v>
      </c>
      <c r="G264" s="64"/>
      <c r="H264" s="64"/>
      <c r="I264" s="65"/>
      <c r="J264" s="12" t="s">
        <v>24</v>
      </c>
      <c r="K264" s="14">
        <f>L264+M264</f>
        <v>20000</v>
      </c>
      <c r="L264" s="17">
        <v>20000</v>
      </c>
      <c r="M264" s="8"/>
      <c r="N264" s="8"/>
    </row>
    <row r="265" spans="1:31" customHeight="1" ht="60" s="10" customFormat="1">
      <c r="A265" s="8"/>
      <c r="B265" s="22" t="s">
        <v>364</v>
      </c>
      <c r="C265" s="37" t="s">
        <v>354</v>
      </c>
      <c r="D265" s="25" t="s">
        <v>20</v>
      </c>
      <c r="E265" s="12" t="s">
        <v>365</v>
      </c>
      <c r="F265" s="63" t="s">
        <v>181</v>
      </c>
      <c r="G265" s="64"/>
      <c r="H265" s="64"/>
      <c r="I265" s="65"/>
      <c r="J265" s="12" t="s">
        <v>24</v>
      </c>
      <c r="K265" s="14">
        <f>L265+M265</f>
        <v>2000000</v>
      </c>
      <c r="L265" s="17">
        <v>2000000</v>
      </c>
      <c r="M265" s="8"/>
      <c r="N265" s="8"/>
    </row>
    <row r="266" spans="1:31" customHeight="1" ht="60" s="10" customFormat="1">
      <c r="A266" s="8"/>
      <c r="B266" s="22" t="s">
        <v>366</v>
      </c>
      <c r="C266" s="37" t="s">
        <v>354</v>
      </c>
      <c r="D266" s="25" t="s">
        <v>20</v>
      </c>
      <c r="E266" s="12" t="s">
        <v>365</v>
      </c>
      <c r="F266" s="63" t="s">
        <v>181</v>
      </c>
      <c r="G266" s="64"/>
      <c r="H266" s="64"/>
      <c r="I266" s="65"/>
      <c r="J266" s="12" t="s">
        <v>24</v>
      </c>
      <c r="K266" s="14">
        <f>L266+M266</f>
        <v>800000</v>
      </c>
      <c r="L266" s="17">
        <v>800000</v>
      </c>
      <c r="M266" s="8"/>
      <c r="N266" s="8"/>
    </row>
    <row r="267" spans="1:31" customHeight="1" ht="60" s="10" customFormat="1">
      <c r="A267" s="8"/>
      <c r="B267" s="30" t="s">
        <v>367</v>
      </c>
      <c r="C267" s="37" t="s">
        <v>354</v>
      </c>
      <c r="D267" s="25" t="s">
        <v>20</v>
      </c>
      <c r="E267" s="12" t="s">
        <v>98</v>
      </c>
      <c r="F267" s="63" t="s">
        <v>181</v>
      </c>
      <c r="G267" s="64"/>
      <c r="H267" s="64"/>
      <c r="I267" s="65"/>
      <c r="J267" s="12" t="s">
        <v>24</v>
      </c>
      <c r="K267" s="14">
        <f>L267+M267</f>
        <v>300000</v>
      </c>
      <c r="L267" s="17">
        <v>300000</v>
      </c>
      <c r="M267" s="8"/>
      <c r="N267" s="8"/>
    </row>
    <row r="268" spans="1:31" customHeight="1" ht="60" s="10" customFormat="1">
      <c r="A268" s="8"/>
      <c r="B268" s="22" t="s">
        <v>368</v>
      </c>
      <c r="C268" s="37" t="s">
        <v>354</v>
      </c>
      <c r="D268" s="25" t="s">
        <v>20</v>
      </c>
      <c r="E268" s="12" t="s">
        <v>98</v>
      </c>
      <c r="F268" s="63" t="s">
        <v>181</v>
      </c>
      <c r="G268" s="64"/>
      <c r="H268" s="64"/>
      <c r="I268" s="65"/>
      <c r="J268" s="12" t="s">
        <v>24</v>
      </c>
      <c r="K268" s="14">
        <f>L268+M268</f>
        <v>50000</v>
      </c>
      <c r="L268" s="17">
        <v>50000</v>
      </c>
      <c r="M268" s="8"/>
      <c r="N268" s="8"/>
    </row>
    <row r="269" spans="1:31" customHeight="1" ht="60" s="10" customFormat="1">
      <c r="A269" s="8"/>
      <c r="B269" s="22" t="s">
        <v>369</v>
      </c>
      <c r="C269" s="37" t="s">
        <v>354</v>
      </c>
      <c r="D269" s="25" t="s">
        <v>20</v>
      </c>
      <c r="E269" s="12" t="s">
        <v>98</v>
      </c>
      <c r="F269" s="63" t="s">
        <v>181</v>
      </c>
      <c r="G269" s="64"/>
      <c r="H269" s="64"/>
      <c r="I269" s="65"/>
      <c r="J269" s="12" t="s">
        <v>24</v>
      </c>
      <c r="K269" s="14">
        <f>L269+M269</f>
        <v>500000</v>
      </c>
      <c r="L269" s="17">
        <v>500000</v>
      </c>
      <c r="M269" s="8"/>
      <c r="N269" s="8"/>
    </row>
    <row r="270" spans="1:31" customHeight="1" ht="60" s="10" customFormat="1">
      <c r="A270" s="8"/>
      <c r="B270" s="22" t="s">
        <v>370</v>
      </c>
      <c r="C270" s="37" t="s">
        <v>354</v>
      </c>
      <c r="D270" s="25" t="s">
        <v>20</v>
      </c>
      <c r="E270" s="12" t="s">
        <v>98</v>
      </c>
      <c r="F270" s="63" t="s">
        <v>181</v>
      </c>
      <c r="G270" s="64"/>
      <c r="H270" s="64"/>
      <c r="I270" s="65"/>
      <c r="J270" s="12" t="s">
        <v>24</v>
      </c>
      <c r="K270" s="14">
        <f>L270+M270</f>
        <v>500000</v>
      </c>
      <c r="L270" s="17">
        <v>500000</v>
      </c>
      <c r="M270" s="8"/>
      <c r="N270" s="8"/>
    </row>
    <row r="271" spans="1:31" customHeight="1" ht="30" s="10" customFormat="1">
      <c r="A271" s="8"/>
      <c r="B271" s="69" t="s">
        <v>371</v>
      </c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1"/>
    </row>
    <row r="272" spans="1:31" customHeight="1" ht="60" s="10" customFormat="1">
      <c r="A272" s="8"/>
      <c r="B272" s="22" t="s">
        <v>372</v>
      </c>
      <c r="C272" s="25" t="s">
        <v>141</v>
      </c>
      <c r="D272" s="25" t="s">
        <v>20</v>
      </c>
      <c r="E272" s="12" t="s">
        <v>98</v>
      </c>
      <c r="F272" s="63" t="s">
        <v>181</v>
      </c>
      <c r="G272" s="64"/>
      <c r="H272" s="64"/>
      <c r="I272" s="65"/>
      <c r="J272" s="12" t="s">
        <v>24</v>
      </c>
      <c r="K272" s="14">
        <f>L272+M272</f>
        <v>4531591.68</v>
      </c>
      <c r="L272" s="17">
        <v>4531591.68</v>
      </c>
      <c r="M272" s="8"/>
      <c r="N272" s="8"/>
    </row>
    <row r="273" spans="1:31" customHeight="1" ht="36" s="10" customFormat="1">
      <c r="A273" s="8"/>
      <c r="B273" s="30" t="s">
        <v>373</v>
      </c>
      <c r="C273" s="25" t="s">
        <v>141</v>
      </c>
      <c r="D273" s="25" t="s">
        <v>20</v>
      </c>
      <c r="E273" s="12" t="s">
        <v>21</v>
      </c>
      <c r="F273" s="63" t="s">
        <v>181</v>
      </c>
      <c r="G273" s="64"/>
      <c r="H273" s="64"/>
      <c r="I273" s="65"/>
      <c r="J273" s="12" t="s">
        <v>24</v>
      </c>
      <c r="K273" s="14">
        <f>L273+M273</f>
        <v>15000000</v>
      </c>
      <c r="L273" s="17">
        <v>15000000</v>
      </c>
      <c r="M273" s="8"/>
      <c r="N273" s="8"/>
    </row>
    <row r="274" spans="1:31" customHeight="1" ht="36" s="10" customFormat="1">
      <c r="A274" s="8"/>
      <c r="B274" s="69" t="s">
        <v>374</v>
      </c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1"/>
    </row>
    <row r="275" spans="1:31" customHeight="1" ht="36" s="10" customFormat="1">
      <c r="A275" s="8"/>
      <c r="B275" s="22" t="s">
        <v>375</v>
      </c>
      <c r="C275" s="37"/>
      <c r="D275" s="25"/>
      <c r="E275" s="31"/>
      <c r="F275" s="63"/>
      <c r="G275" s="64"/>
      <c r="H275" s="64"/>
      <c r="I275" s="65"/>
      <c r="J275" s="12"/>
      <c r="K275" s="14"/>
      <c r="L275" s="17"/>
      <c r="M275" s="15"/>
      <c r="N275" s="8"/>
    </row>
    <row r="276" spans="1:31" customHeight="1" ht="60" s="10" customFormat="1">
      <c r="A276" s="8"/>
      <c r="B276" s="30" t="s">
        <v>376</v>
      </c>
      <c r="C276" s="25" t="s">
        <v>141</v>
      </c>
      <c r="D276" s="25" t="s">
        <v>20</v>
      </c>
      <c r="E276" s="12" t="s">
        <v>98</v>
      </c>
      <c r="F276" s="63" t="s">
        <v>181</v>
      </c>
      <c r="G276" s="64"/>
      <c r="H276" s="64"/>
      <c r="I276" s="65"/>
      <c r="J276" s="12" t="s">
        <v>24</v>
      </c>
      <c r="K276" s="14">
        <f>L276+M276</f>
        <v>50000</v>
      </c>
      <c r="L276" s="17">
        <v>50000</v>
      </c>
      <c r="M276" s="15"/>
      <c r="N276" s="8"/>
    </row>
    <row r="277" spans="1:31" customHeight="1" ht="60" s="10" customFormat="1">
      <c r="A277" s="8"/>
      <c r="B277" s="22" t="s">
        <v>377</v>
      </c>
      <c r="C277" s="25" t="s">
        <v>141</v>
      </c>
      <c r="D277" s="25" t="s">
        <v>20</v>
      </c>
      <c r="E277" s="12" t="s">
        <v>98</v>
      </c>
      <c r="F277" s="63" t="s">
        <v>181</v>
      </c>
      <c r="G277" s="64"/>
      <c r="H277" s="64"/>
      <c r="I277" s="65"/>
      <c r="J277" s="12" t="s">
        <v>24</v>
      </c>
      <c r="K277" s="14">
        <f>L277+M277</f>
        <v>600000</v>
      </c>
      <c r="L277" s="17">
        <v>600000</v>
      </c>
      <c r="M277" s="15"/>
      <c r="N277" s="8"/>
    </row>
    <row r="278" spans="1:31" customHeight="1" ht="60" s="10" customFormat="1">
      <c r="A278" s="8"/>
      <c r="B278" s="69" t="s">
        <v>378</v>
      </c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1"/>
    </row>
    <row r="279" spans="1:31" customHeight="1" ht="60" s="10" customFormat="1">
      <c r="A279" s="8"/>
      <c r="B279" s="22" t="s">
        <v>379</v>
      </c>
      <c r="C279" s="25" t="s">
        <v>141</v>
      </c>
      <c r="D279" s="25" t="s">
        <v>20</v>
      </c>
      <c r="E279" s="12" t="s">
        <v>98</v>
      </c>
      <c r="F279" s="63" t="s">
        <v>181</v>
      </c>
      <c r="G279" s="64"/>
      <c r="H279" s="64"/>
      <c r="I279" s="65"/>
      <c r="J279" s="12" t="s">
        <v>24</v>
      </c>
      <c r="K279" s="14">
        <f>L279+M279</f>
        <v>300000</v>
      </c>
      <c r="L279" s="17">
        <v>300000</v>
      </c>
      <c r="M279" s="15"/>
      <c r="N279" s="8"/>
    </row>
    <row r="280" spans="1:31" customHeight="1" ht="30" s="10" customFormat="1">
      <c r="A280" s="8"/>
      <c r="B280" s="22" t="s">
        <v>380</v>
      </c>
      <c r="C280" s="37"/>
      <c r="D280" s="25"/>
      <c r="E280" s="31"/>
      <c r="F280" s="63"/>
      <c r="G280" s="64"/>
      <c r="H280" s="64"/>
      <c r="I280" s="65"/>
      <c r="J280" s="12"/>
      <c r="K280" s="14"/>
      <c r="L280" s="17"/>
      <c r="M280" s="15"/>
      <c r="N280" s="8"/>
    </row>
    <row r="281" spans="1:31" customHeight="1" ht="30" s="10" customFormat="1">
      <c r="A281" s="8"/>
      <c r="B281" s="22" t="s">
        <v>381</v>
      </c>
      <c r="C281" s="25" t="s">
        <v>141</v>
      </c>
      <c r="D281" s="25" t="s">
        <v>20</v>
      </c>
      <c r="E281" s="12" t="s">
        <v>21</v>
      </c>
      <c r="F281" s="63" t="s">
        <v>181</v>
      </c>
      <c r="G281" s="64"/>
      <c r="H281" s="64"/>
      <c r="I281" s="65"/>
      <c r="J281" s="12" t="s">
        <v>24</v>
      </c>
      <c r="K281" s="14">
        <f>L281+M281</f>
        <v>1000000</v>
      </c>
      <c r="L281" s="17">
        <v>1000000</v>
      </c>
      <c r="M281" s="15"/>
      <c r="N281" s="8"/>
    </row>
    <row r="282" spans="1:31" customHeight="1" ht="30" s="10" customFormat="1">
      <c r="A282" s="8"/>
      <c r="B282" s="22" t="s">
        <v>382</v>
      </c>
      <c r="C282" s="25" t="s">
        <v>141</v>
      </c>
      <c r="D282" s="25" t="s">
        <v>20</v>
      </c>
      <c r="E282" s="12" t="s">
        <v>21</v>
      </c>
      <c r="F282" s="63" t="s">
        <v>181</v>
      </c>
      <c r="G282" s="64"/>
      <c r="H282" s="64"/>
      <c r="I282" s="65"/>
      <c r="J282" s="12" t="s">
        <v>24</v>
      </c>
      <c r="K282" s="14">
        <f>L282+M282</f>
        <v>350000</v>
      </c>
      <c r="L282" s="17">
        <v>350000</v>
      </c>
      <c r="M282" s="15"/>
      <c r="N282" s="8"/>
    </row>
    <row r="283" spans="1:31" customHeight="1" ht="60" s="10" customFormat="1">
      <c r="A283" s="8"/>
      <c r="B283" s="30" t="s">
        <v>383</v>
      </c>
      <c r="C283" s="25" t="s">
        <v>141</v>
      </c>
      <c r="D283" s="25" t="s">
        <v>20</v>
      </c>
      <c r="E283" s="12" t="s">
        <v>267</v>
      </c>
      <c r="F283" s="63" t="s">
        <v>181</v>
      </c>
      <c r="G283" s="64"/>
      <c r="H283" s="64"/>
      <c r="I283" s="65"/>
      <c r="J283" s="12" t="s">
        <v>24</v>
      </c>
      <c r="K283" s="14">
        <f>L283+M283</f>
        <v>700000</v>
      </c>
      <c r="L283" s="17">
        <v>700000</v>
      </c>
      <c r="M283" s="15"/>
      <c r="N283" s="8"/>
    </row>
    <row r="284" spans="1:31" customHeight="1" ht="30" s="10" customFormat="1">
      <c r="A284" s="8"/>
      <c r="B284" s="22" t="s">
        <v>384</v>
      </c>
      <c r="C284" s="37"/>
      <c r="D284" s="25"/>
      <c r="E284" s="31"/>
      <c r="F284" s="63"/>
      <c r="G284" s="64"/>
      <c r="H284" s="64"/>
      <c r="I284" s="65"/>
      <c r="J284" s="12"/>
      <c r="K284" s="14"/>
      <c r="L284" s="17"/>
      <c r="M284" s="15"/>
      <c r="N284" s="8"/>
    </row>
    <row r="285" spans="1:31" customHeight="1" ht="60" s="10" customFormat="1">
      <c r="A285" s="8"/>
      <c r="B285" s="30" t="s">
        <v>385</v>
      </c>
      <c r="C285" s="25" t="s">
        <v>141</v>
      </c>
      <c r="D285" s="25" t="s">
        <v>20</v>
      </c>
      <c r="E285" s="12" t="s">
        <v>98</v>
      </c>
      <c r="F285" s="63" t="s">
        <v>181</v>
      </c>
      <c r="G285" s="64"/>
      <c r="H285" s="64"/>
      <c r="I285" s="65"/>
      <c r="J285" s="12" t="s">
        <v>24</v>
      </c>
      <c r="K285" s="14">
        <f>L285+M285</f>
        <v>100000</v>
      </c>
      <c r="L285" s="17">
        <v>100000</v>
      </c>
      <c r="M285" s="15"/>
      <c r="N285" s="8"/>
    </row>
    <row r="286" spans="1:31" customHeight="1" ht="60" s="10" customFormat="1">
      <c r="A286" s="8"/>
      <c r="B286" s="22" t="s">
        <v>386</v>
      </c>
      <c r="C286" s="25" t="s">
        <v>141</v>
      </c>
      <c r="D286" s="25" t="s">
        <v>20</v>
      </c>
      <c r="E286" s="12" t="s">
        <v>98</v>
      </c>
      <c r="F286" s="63" t="s">
        <v>181</v>
      </c>
      <c r="G286" s="64"/>
      <c r="H286" s="64"/>
      <c r="I286" s="65"/>
      <c r="J286" s="12" t="s">
        <v>24</v>
      </c>
      <c r="K286" s="14">
        <f>L286+M286</f>
        <v>200000</v>
      </c>
      <c r="L286" s="17">
        <v>200000</v>
      </c>
      <c r="M286" s="15"/>
      <c r="N286" s="8"/>
    </row>
    <row r="287" spans="1:31" customHeight="1" ht="60" s="10" customFormat="1">
      <c r="A287" s="8"/>
      <c r="B287" s="30" t="s">
        <v>387</v>
      </c>
      <c r="C287" s="25" t="s">
        <v>141</v>
      </c>
      <c r="D287" s="25" t="s">
        <v>20</v>
      </c>
      <c r="E287" s="12" t="s">
        <v>98</v>
      </c>
      <c r="F287" s="63" t="s">
        <v>181</v>
      </c>
      <c r="G287" s="64"/>
      <c r="H287" s="64"/>
      <c r="I287" s="65"/>
      <c r="J287" s="12" t="s">
        <v>24</v>
      </c>
      <c r="K287" s="14">
        <f>L287+M287</f>
        <v>150000</v>
      </c>
      <c r="L287" s="17">
        <v>150000</v>
      </c>
      <c r="M287" s="15"/>
      <c r="N287" s="8"/>
    </row>
    <row r="288" spans="1:31" customHeight="1" ht="60" s="10" customFormat="1">
      <c r="A288" s="8"/>
      <c r="B288" s="22" t="s">
        <v>388</v>
      </c>
      <c r="C288" s="25" t="s">
        <v>141</v>
      </c>
      <c r="D288" s="25" t="s">
        <v>20</v>
      </c>
      <c r="E288" s="12" t="s">
        <v>98</v>
      </c>
      <c r="F288" s="63" t="s">
        <v>181</v>
      </c>
      <c r="G288" s="64"/>
      <c r="H288" s="64"/>
      <c r="I288" s="65"/>
      <c r="J288" s="12" t="s">
        <v>24</v>
      </c>
      <c r="K288" s="14">
        <f>L288+M288</f>
        <v>200000</v>
      </c>
      <c r="L288" s="17">
        <v>200000</v>
      </c>
      <c r="M288" s="15"/>
      <c r="N288" s="8"/>
    </row>
    <row r="289" spans="1:31" customHeight="1" ht="60" s="10" customFormat="1">
      <c r="A289" s="8"/>
      <c r="B289" s="30" t="s">
        <v>389</v>
      </c>
      <c r="C289" s="25" t="s">
        <v>141</v>
      </c>
      <c r="D289" s="25" t="s">
        <v>20</v>
      </c>
      <c r="E289" s="12" t="s">
        <v>98</v>
      </c>
      <c r="F289" s="63" t="s">
        <v>181</v>
      </c>
      <c r="G289" s="64"/>
      <c r="H289" s="64"/>
      <c r="I289" s="65"/>
      <c r="J289" s="12" t="s">
        <v>24</v>
      </c>
      <c r="K289" s="14">
        <f>L289+M289</f>
        <v>1000000</v>
      </c>
      <c r="L289" s="17">
        <v>1000000</v>
      </c>
      <c r="M289" s="15"/>
      <c r="N289" s="8"/>
    </row>
    <row r="290" spans="1:31" customHeight="1" ht="60" s="10" customFormat="1">
      <c r="A290" s="8"/>
      <c r="B290" s="30" t="s">
        <v>390</v>
      </c>
      <c r="C290" s="25" t="s">
        <v>141</v>
      </c>
      <c r="D290" s="25" t="s">
        <v>20</v>
      </c>
      <c r="E290" s="12" t="s">
        <v>98</v>
      </c>
      <c r="F290" s="63" t="s">
        <v>181</v>
      </c>
      <c r="G290" s="64"/>
      <c r="H290" s="64"/>
      <c r="I290" s="65"/>
      <c r="J290" s="12" t="s">
        <v>24</v>
      </c>
      <c r="K290" s="14">
        <f>L290+M290</f>
        <v>100000</v>
      </c>
      <c r="L290" s="17">
        <v>100000</v>
      </c>
      <c r="M290" s="15"/>
      <c r="N290" s="8"/>
    </row>
    <row r="291" spans="1:31" customHeight="1" ht="30" s="10" customFormat="1">
      <c r="A291" s="8"/>
      <c r="B291" s="69" t="s">
        <v>391</v>
      </c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1"/>
    </row>
    <row r="292" spans="1:31" customHeight="1" ht="60" s="10" customFormat="1">
      <c r="A292" s="8"/>
      <c r="B292" s="22" t="s">
        <v>392</v>
      </c>
      <c r="C292" s="25" t="s">
        <v>141</v>
      </c>
      <c r="D292" s="25" t="s">
        <v>20</v>
      </c>
      <c r="E292" s="12" t="s">
        <v>98</v>
      </c>
      <c r="F292" s="63" t="s">
        <v>181</v>
      </c>
      <c r="G292" s="64"/>
      <c r="H292" s="64"/>
      <c r="I292" s="65"/>
      <c r="J292" s="12" t="s">
        <v>24</v>
      </c>
      <c r="K292" s="14">
        <f>L292+M292</f>
        <v>25000</v>
      </c>
      <c r="L292" s="17">
        <v>25000</v>
      </c>
      <c r="M292" s="15"/>
      <c r="N292" s="8"/>
    </row>
    <row r="293" spans="1:31" customHeight="1" ht="60" s="10" customFormat="1">
      <c r="A293" s="8"/>
      <c r="B293" s="22" t="s">
        <v>393</v>
      </c>
      <c r="C293" s="25" t="s">
        <v>141</v>
      </c>
      <c r="D293" s="25" t="s">
        <v>20</v>
      </c>
      <c r="E293" s="12" t="s">
        <v>98</v>
      </c>
      <c r="F293" s="63" t="s">
        <v>181</v>
      </c>
      <c r="G293" s="64"/>
      <c r="H293" s="64"/>
      <c r="I293" s="65"/>
      <c r="J293" s="12" t="s">
        <v>24</v>
      </c>
      <c r="K293" s="14">
        <f>L293+M293</f>
        <v>270000</v>
      </c>
      <c r="L293" s="17">
        <v>270000</v>
      </c>
      <c r="M293" s="15"/>
      <c r="N293" s="8"/>
    </row>
    <row r="294" spans="1:31" customHeight="1" ht="60" s="10" customFormat="1">
      <c r="A294" s="8"/>
      <c r="B294" s="22" t="s">
        <v>394</v>
      </c>
      <c r="C294" s="25" t="s">
        <v>141</v>
      </c>
      <c r="D294" s="25" t="s">
        <v>20</v>
      </c>
      <c r="E294" s="12" t="s">
        <v>98</v>
      </c>
      <c r="F294" s="63" t="s">
        <v>181</v>
      </c>
      <c r="G294" s="64"/>
      <c r="H294" s="64"/>
      <c r="I294" s="65"/>
      <c r="J294" s="12" t="s">
        <v>24</v>
      </c>
      <c r="K294" s="14">
        <f>L294+M294</f>
        <v>65000</v>
      </c>
      <c r="L294" s="17">
        <v>65000</v>
      </c>
      <c r="M294" s="15"/>
      <c r="N294" s="8"/>
    </row>
    <row r="295" spans="1:31" customHeight="1" ht="60" s="10" customFormat="1">
      <c r="A295" s="8"/>
      <c r="B295" s="22" t="s">
        <v>395</v>
      </c>
      <c r="C295" s="25" t="s">
        <v>141</v>
      </c>
      <c r="D295" s="25" t="s">
        <v>20</v>
      </c>
      <c r="E295" s="12" t="s">
        <v>98</v>
      </c>
      <c r="F295" s="63" t="s">
        <v>181</v>
      </c>
      <c r="G295" s="64"/>
      <c r="H295" s="64"/>
      <c r="I295" s="65"/>
      <c r="J295" s="12" t="s">
        <v>24</v>
      </c>
      <c r="K295" s="14">
        <f>L295+M295</f>
        <v>60000</v>
      </c>
      <c r="L295" s="17">
        <v>60000</v>
      </c>
      <c r="M295" s="15"/>
      <c r="N295" s="8"/>
    </row>
    <row r="296" spans="1:31" customHeight="1" ht="30" s="10" customFormat="1">
      <c r="A296" s="8"/>
      <c r="B296" s="30" t="s">
        <v>396</v>
      </c>
      <c r="C296" s="25" t="s">
        <v>141</v>
      </c>
      <c r="D296" s="25" t="s">
        <v>20</v>
      </c>
      <c r="E296" s="12" t="s">
        <v>21</v>
      </c>
      <c r="F296" s="63" t="s">
        <v>181</v>
      </c>
      <c r="G296" s="64"/>
      <c r="H296" s="64"/>
      <c r="I296" s="65"/>
      <c r="J296" s="12" t="s">
        <v>24</v>
      </c>
      <c r="K296" s="14">
        <f>L296+M296</f>
        <v>600000</v>
      </c>
      <c r="L296" s="17">
        <v>600000</v>
      </c>
      <c r="M296" s="15"/>
      <c r="N296" s="8"/>
    </row>
    <row r="297" spans="1:31" customHeight="1" ht="60" s="10" customFormat="1">
      <c r="A297" s="8"/>
      <c r="B297" s="22" t="s">
        <v>397</v>
      </c>
      <c r="C297" s="25" t="s">
        <v>141</v>
      </c>
      <c r="D297" s="25" t="s">
        <v>20</v>
      </c>
      <c r="E297" s="12" t="s">
        <v>98</v>
      </c>
      <c r="F297" s="63" t="s">
        <v>181</v>
      </c>
      <c r="G297" s="64"/>
      <c r="H297" s="64"/>
      <c r="I297" s="65"/>
      <c r="J297" s="12" t="s">
        <v>24</v>
      </c>
      <c r="K297" s="14">
        <f>L297+M297</f>
        <v>10000</v>
      </c>
      <c r="L297" s="17">
        <v>10000</v>
      </c>
      <c r="M297" s="15"/>
      <c r="N297" s="8"/>
    </row>
    <row r="298" spans="1:31" customHeight="1" ht="30" s="10" customFormat="1">
      <c r="A298" s="8"/>
      <c r="B298" s="69" t="s">
        <v>398</v>
      </c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1"/>
    </row>
    <row r="299" spans="1:31" customHeight="1" ht="30" s="10" customFormat="1">
      <c r="A299" s="8"/>
      <c r="B299" s="22" t="s">
        <v>399</v>
      </c>
      <c r="C299" s="36"/>
      <c r="D299" s="25"/>
      <c r="E299" s="31"/>
      <c r="F299" s="63"/>
      <c r="G299" s="64"/>
      <c r="H299" s="64"/>
      <c r="I299" s="65"/>
      <c r="J299" s="12"/>
      <c r="K299" s="14"/>
      <c r="L299" s="17"/>
      <c r="M299" s="15"/>
      <c r="N299" s="8"/>
    </row>
    <row r="300" spans="1:31" customHeight="1" ht="30" s="10" customFormat="1">
      <c r="A300" s="8"/>
      <c r="B300" s="30" t="s">
        <v>400</v>
      </c>
      <c r="C300" s="35"/>
      <c r="D300" s="25"/>
      <c r="E300" s="31"/>
      <c r="F300" s="63"/>
      <c r="G300" s="64"/>
      <c r="H300" s="64"/>
      <c r="I300" s="65"/>
      <c r="J300" s="12"/>
      <c r="K300" s="14"/>
      <c r="L300" s="17"/>
      <c r="M300" s="15"/>
      <c r="N300" s="8"/>
    </row>
    <row r="301" spans="1:31" customHeight="1" ht="60" s="10" customFormat="1">
      <c r="A301" s="8"/>
      <c r="B301" s="22" t="s">
        <v>401</v>
      </c>
      <c r="C301" s="25" t="s">
        <v>141</v>
      </c>
      <c r="D301" s="25" t="s">
        <v>20</v>
      </c>
      <c r="E301" s="12" t="s">
        <v>98</v>
      </c>
      <c r="F301" s="63" t="s">
        <v>181</v>
      </c>
      <c r="G301" s="64"/>
      <c r="H301" s="64"/>
      <c r="I301" s="65"/>
      <c r="J301" s="12" t="s">
        <v>24</v>
      </c>
      <c r="K301" s="14">
        <f>L301+M301</f>
        <v>50000</v>
      </c>
      <c r="L301" s="17">
        <v>50000</v>
      </c>
      <c r="M301" s="15"/>
      <c r="N301" s="8"/>
    </row>
    <row r="302" spans="1:31" customHeight="1" ht="60" s="10" customFormat="1">
      <c r="A302" s="8"/>
      <c r="B302" s="22" t="s">
        <v>402</v>
      </c>
      <c r="C302" s="25" t="s">
        <v>141</v>
      </c>
      <c r="D302" s="25" t="s">
        <v>20</v>
      </c>
      <c r="E302" s="12" t="s">
        <v>98</v>
      </c>
      <c r="F302" s="63" t="s">
        <v>181</v>
      </c>
      <c r="G302" s="64"/>
      <c r="H302" s="64"/>
      <c r="I302" s="65"/>
      <c r="J302" s="12" t="s">
        <v>24</v>
      </c>
      <c r="K302" s="14">
        <f>L302+M302</f>
        <v>50000</v>
      </c>
      <c r="L302" s="17">
        <v>50000</v>
      </c>
      <c r="M302" s="15"/>
      <c r="N302" s="8"/>
    </row>
    <row r="303" spans="1:31" customHeight="1" ht="60" s="10" customFormat="1">
      <c r="A303" s="8"/>
      <c r="B303" s="22" t="s">
        <v>403</v>
      </c>
      <c r="C303" s="25" t="s">
        <v>141</v>
      </c>
      <c r="D303" s="25" t="s">
        <v>20</v>
      </c>
      <c r="E303" s="12" t="s">
        <v>98</v>
      </c>
      <c r="F303" s="63" t="s">
        <v>181</v>
      </c>
      <c r="G303" s="64"/>
      <c r="H303" s="64"/>
      <c r="I303" s="65"/>
      <c r="J303" s="12" t="s">
        <v>24</v>
      </c>
      <c r="K303" s="14">
        <f>L303+M303</f>
        <v>50000</v>
      </c>
      <c r="L303" s="17">
        <v>50000</v>
      </c>
      <c r="M303" s="15"/>
      <c r="N303" s="8"/>
    </row>
    <row r="304" spans="1:31" customHeight="1" ht="60" s="10" customFormat="1">
      <c r="A304" s="8"/>
      <c r="B304" s="22" t="s">
        <v>404</v>
      </c>
      <c r="C304" s="25" t="s">
        <v>141</v>
      </c>
      <c r="D304" s="25" t="s">
        <v>20</v>
      </c>
      <c r="E304" s="12" t="s">
        <v>98</v>
      </c>
      <c r="F304" s="63" t="s">
        <v>181</v>
      </c>
      <c r="G304" s="64"/>
      <c r="H304" s="64"/>
      <c r="I304" s="65"/>
      <c r="J304" s="12" t="s">
        <v>24</v>
      </c>
      <c r="K304" s="14">
        <f>L304+M304</f>
        <v>58246</v>
      </c>
      <c r="L304" s="17">
        <v>58246</v>
      </c>
      <c r="M304" s="15"/>
      <c r="N304" s="8"/>
    </row>
    <row r="305" spans="1:31" customHeight="1" ht="60" s="10" customFormat="1">
      <c r="A305" s="8"/>
      <c r="B305" s="22" t="s">
        <v>405</v>
      </c>
      <c r="C305" s="25" t="s">
        <v>141</v>
      </c>
      <c r="D305" s="25" t="s">
        <v>20</v>
      </c>
      <c r="E305" s="12" t="s">
        <v>98</v>
      </c>
      <c r="F305" s="63" t="s">
        <v>181</v>
      </c>
      <c r="G305" s="64"/>
      <c r="H305" s="64"/>
      <c r="I305" s="65"/>
      <c r="J305" s="12" t="s">
        <v>24</v>
      </c>
      <c r="K305" s="14">
        <f>L305+M305</f>
        <v>38165</v>
      </c>
      <c r="L305" s="17">
        <v>38165</v>
      </c>
      <c r="M305" s="15"/>
      <c r="N305" s="8"/>
    </row>
    <row r="306" spans="1:31" customHeight="1" ht="60" s="10" customFormat="1">
      <c r="A306" s="8"/>
      <c r="B306" s="22" t="s">
        <v>406</v>
      </c>
      <c r="C306" s="25" t="s">
        <v>141</v>
      </c>
      <c r="D306" s="25" t="s">
        <v>20</v>
      </c>
      <c r="E306" s="12" t="s">
        <v>98</v>
      </c>
      <c r="F306" s="63" t="s">
        <v>181</v>
      </c>
      <c r="G306" s="64"/>
      <c r="H306" s="64"/>
      <c r="I306" s="65"/>
      <c r="J306" s="12" t="s">
        <v>24</v>
      </c>
      <c r="K306" s="14">
        <f>L306+M306</f>
        <v>50000</v>
      </c>
      <c r="L306" s="17">
        <v>50000</v>
      </c>
      <c r="M306" s="15"/>
      <c r="N306" s="8"/>
    </row>
    <row r="307" spans="1:31" customHeight="1" ht="60" s="10" customFormat="1">
      <c r="A307" s="8"/>
      <c r="B307" s="22" t="s">
        <v>407</v>
      </c>
      <c r="C307" s="25" t="s">
        <v>141</v>
      </c>
      <c r="D307" s="25" t="s">
        <v>20</v>
      </c>
      <c r="E307" s="12" t="s">
        <v>98</v>
      </c>
      <c r="F307" s="63" t="s">
        <v>181</v>
      </c>
      <c r="G307" s="64"/>
      <c r="H307" s="64"/>
      <c r="I307" s="65"/>
      <c r="J307" s="12" t="s">
        <v>24</v>
      </c>
      <c r="K307" s="14">
        <f>L307+M307</f>
        <v>400000</v>
      </c>
      <c r="L307" s="17">
        <v>400000</v>
      </c>
      <c r="M307" s="15"/>
      <c r="N307" s="8"/>
    </row>
    <row r="308" spans="1:31" customHeight="1" ht="60" s="10" customFormat="1">
      <c r="A308" s="8"/>
      <c r="B308" s="22" t="s">
        <v>408</v>
      </c>
      <c r="C308" s="25" t="s">
        <v>141</v>
      </c>
      <c r="D308" s="25" t="s">
        <v>20</v>
      </c>
      <c r="E308" s="12" t="s">
        <v>98</v>
      </c>
      <c r="F308" s="63" t="s">
        <v>181</v>
      </c>
      <c r="G308" s="64"/>
      <c r="H308" s="64"/>
      <c r="I308" s="65"/>
      <c r="J308" s="12" t="s">
        <v>24</v>
      </c>
      <c r="K308" s="14">
        <f>L308+M308</f>
        <v>100000</v>
      </c>
      <c r="L308" s="17">
        <v>100000</v>
      </c>
      <c r="M308" s="15"/>
      <c r="N308" s="8"/>
    </row>
    <row r="309" spans="1:31" customHeight="1" ht="60" s="10" customFormat="1">
      <c r="A309" s="8"/>
      <c r="B309" s="22" t="s">
        <v>409</v>
      </c>
      <c r="C309" s="25" t="s">
        <v>141</v>
      </c>
      <c r="D309" s="25" t="s">
        <v>20</v>
      </c>
      <c r="E309" s="12" t="s">
        <v>98</v>
      </c>
      <c r="F309" s="63" t="s">
        <v>181</v>
      </c>
      <c r="G309" s="64"/>
      <c r="H309" s="64"/>
      <c r="I309" s="65"/>
      <c r="J309" s="12" t="s">
        <v>24</v>
      </c>
      <c r="K309" s="14">
        <f>L309+M309</f>
        <v>100000</v>
      </c>
      <c r="L309" s="17">
        <v>100000</v>
      </c>
      <c r="M309" s="15"/>
      <c r="N309" s="8"/>
    </row>
    <row r="310" spans="1:31" customHeight="1" ht="60" s="10" customFormat="1">
      <c r="A310" s="8"/>
      <c r="B310" s="30" t="s">
        <v>410</v>
      </c>
      <c r="C310" s="25" t="s">
        <v>141</v>
      </c>
      <c r="D310" s="25" t="s">
        <v>20</v>
      </c>
      <c r="E310" s="12" t="s">
        <v>98</v>
      </c>
      <c r="F310" s="63" t="s">
        <v>181</v>
      </c>
      <c r="G310" s="64"/>
      <c r="H310" s="64"/>
      <c r="I310" s="65"/>
      <c r="J310" s="12" t="s">
        <v>24</v>
      </c>
      <c r="K310" s="14">
        <f>L310+M310</f>
        <v>600000</v>
      </c>
      <c r="L310" s="17">
        <v>600000</v>
      </c>
      <c r="M310" s="15"/>
      <c r="N310" s="8"/>
    </row>
    <row r="311" spans="1:31" customHeight="1" ht="60" s="10" customFormat="1">
      <c r="A311" s="8"/>
      <c r="B311" s="22" t="s">
        <v>411</v>
      </c>
      <c r="C311" s="25" t="s">
        <v>141</v>
      </c>
      <c r="D311" s="25" t="s">
        <v>20</v>
      </c>
      <c r="E311" s="12" t="s">
        <v>98</v>
      </c>
      <c r="F311" s="63" t="s">
        <v>181</v>
      </c>
      <c r="G311" s="64"/>
      <c r="H311" s="64"/>
      <c r="I311" s="65"/>
      <c r="J311" s="12" t="s">
        <v>24</v>
      </c>
      <c r="K311" s="14">
        <f>L311+M311</f>
        <v>10000</v>
      </c>
      <c r="L311" s="17">
        <v>10000</v>
      </c>
      <c r="M311" s="15"/>
      <c r="N311" s="8"/>
    </row>
    <row r="312" spans="1:31" customHeight="1" ht="60" s="10" customFormat="1">
      <c r="A312" s="8"/>
      <c r="B312" s="30" t="s">
        <v>412</v>
      </c>
      <c r="C312" s="25" t="s">
        <v>141</v>
      </c>
      <c r="D312" s="25" t="s">
        <v>20</v>
      </c>
      <c r="E312" s="12" t="s">
        <v>98</v>
      </c>
      <c r="F312" s="63" t="s">
        <v>181</v>
      </c>
      <c r="G312" s="64"/>
      <c r="H312" s="64"/>
      <c r="I312" s="65"/>
      <c r="J312" s="12" t="s">
        <v>24</v>
      </c>
      <c r="K312" s="14">
        <f>L312+M312</f>
        <v>180000</v>
      </c>
      <c r="L312" s="17">
        <v>180000</v>
      </c>
      <c r="M312" s="15"/>
      <c r="N312" s="8"/>
    </row>
    <row r="313" spans="1:31" customHeight="1" ht="30" s="10" customFormat="1">
      <c r="A313" s="8"/>
      <c r="B313" s="22" t="s">
        <v>413</v>
      </c>
      <c r="C313" s="25" t="s">
        <v>141</v>
      </c>
      <c r="D313" s="25" t="s">
        <v>20</v>
      </c>
      <c r="E313" s="12" t="s">
        <v>21</v>
      </c>
      <c r="F313" s="63" t="s">
        <v>181</v>
      </c>
      <c r="G313" s="64"/>
      <c r="H313" s="64"/>
      <c r="I313" s="65"/>
      <c r="J313" s="12" t="s">
        <v>24</v>
      </c>
      <c r="K313" s="14">
        <f>L313+M313</f>
        <v>600000</v>
      </c>
      <c r="L313" s="17">
        <v>600000</v>
      </c>
      <c r="M313" s="15"/>
      <c r="N313" s="8"/>
    </row>
    <row r="314" spans="1:31" customHeight="1" ht="60" s="10" customFormat="1">
      <c r="A314" s="8"/>
      <c r="B314" s="22" t="s">
        <v>414</v>
      </c>
      <c r="C314" s="25" t="s">
        <v>141</v>
      </c>
      <c r="D314" s="25" t="s">
        <v>20</v>
      </c>
      <c r="E314" s="12" t="s">
        <v>98</v>
      </c>
      <c r="F314" s="63" t="s">
        <v>181</v>
      </c>
      <c r="G314" s="64"/>
      <c r="H314" s="64"/>
      <c r="I314" s="65"/>
      <c r="J314" s="12" t="s">
        <v>24</v>
      </c>
      <c r="K314" s="14">
        <f>L314+M314</f>
        <v>25000</v>
      </c>
      <c r="L314" s="17">
        <v>25000</v>
      </c>
      <c r="M314" s="15"/>
      <c r="N314" s="8"/>
    </row>
    <row r="315" spans="1:31" customHeight="1" ht="60" s="10" customFormat="1">
      <c r="A315" s="8"/>
      <c r="B315" s="22" t="s">
        <v>415</v>
      </c>
      <c r="C315" s="25" t="s">
        <v>141</v>
      </c>
      <c r="D315" s="25" t="s">
        <v>20</v>
      </c>
      <c r="E315" s="12" t="s">
        <v>98</v>
      </c>
      <c r="F315" s="63" t="s">
        <v>181</v>
      </c>
      <c r="G315" s="64"/>
      <c r="H315" s="64"/>
      <c r="I315" s="65"/>
      <c r="J315" s="12" t="s">
        <v>24</v>
      </c>
      <c r="K315" s="14">
        <f>L315+M315</f>
        <v>250000</v>
      </c>
      <c r="L315" s="17">
        <v>250000</v>
      </c>
      <c r="M315" s="15"/>
      <c r="N315" s="8"/>
    </row>
    <row r="316" spans="1:31" customHeight="1" ht="60" s="10" customFormat="1">
      <c r="A316" s="8"/>
      <c r="B316" s="22" t="s">
        <v>416</v>
      </c>
      <c r="C316" s="25" t="s">
        <v>141</v>
      </c>
      <c r="D316" s="25" t="s">
        <v>20</v>
      </c>
      <c r="E316" s="12" t="s">
        <v>98</v>
      </c>
      <c r="F316" s="63" t="s">
        <v>181</v>
      </c>
      <c r="G316" s="64"/>
      <c r="H316" s="64"/>
      <c r="I316" s="65"/>
      <c r="J316" s="12" t="s">
        <v>24</v>
      </c>
      <c r="K316" s="14">
        <f>L316+M316</f>
        <v>200000</v>
      </c>
      <c r="L316" s="17">
        <v>200000</v>
      </c>
      <c r="M316" s="15"/>
      <c r="N316" s="8"/>
    </row>
    <row r="317" spans="1:31" customHeight="1" ht="60" s="10" customFormat="1">
      <c r="A317" s="8"/>
      <c r="B317" s="30" t="s">
        <v>417</v>
      </c>
      <c r="C317" s="25" t="s">
        <v>141</v>
      </c>
      <c r="D317" s="25" t="s">
        <v>20</v>
      </c>
      <c r="E317" s="12" t="s">
        <v>98</v>
      </c>
      <c r="F317" s="63" t="s">
        <v>181</v>
      </c>
      <c r="G317" s="64"/>
      <c r="H317" s="64"/>
      <c r="I317" s="65"/>
      <c r="J317" s="12" t="s">
        <v>24</v>
      </c>
      <c r="K317" s="14">
        <f>L317+M317</f>
        <v>50000</v>
      </c>
      <c r="L317" s="17">
        <v>50000</v>
      </c>
      <c r="M317" s="15"/>
      <c r="N317" s="8"/>
    </row>
    <row r="318" spans="1:31" customHeight="1" ht="60" s="10" customFormat="1">
      <c r="A318" s="8"/>
      <c r="B318" s="22" t="s">
        <v>418</v>
      </c>
      <c r="C318" s="25" t="s">
        <v>141</v>
      </c>
      <c r="D318" s="25" t="s">
        <v>20</v>
      </c>
      <c r="E318" s="12" t="s">
        <v>98</v>
      </c>
      <c r="F318" s="63" t="s">
        <v>181</v>
      </c>
      <c r="G318" s="64"/>
      <c r="H318" s="64"/>
      <c r="I318" s="65"/>
      <c r="J318" s="12" t="s">
        <v>24</v>
      </c>
      <c r="K318" s="14">
        <f>L318+M318</f>
        <v>50000</v>
      </c>
      <c r="L318" s="17">
        <v>50000</v>
      </c>
      <c r="M318" s="15"/>
      <c r="N318" s="8"/>
    </row>
    <row r="319" spans="1:31" customHeight="1" ht="30" s="10" customFormat="1">
      <c r="A319" s="8"/>
      <c r="B319" s="69" t="s">
        <v>419</v>
      </c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1"/>
    </row>
    <row r="320" spans="1:31" customHeight="1" ht="60" s="10" customFormat="1">
      <c r="A320" s="8"/>
      <c r="B320" s="22" t="s">
        <v>420</v>
      </c>
      <c r="C320" s="25" t="s">
        <v>141</v>
      </c>
      <c r="D320" s="25" t="s">
        <v>20</v>
      </c>
      <c r="E320" s="12" t="s">
        <v>98</v>
      </c>
      <c r="F320" s="63" t="s">
        <v>181</v>
      </c>
      <c r="G320" s="64"/>
      <c r="H320" s="64"/>
      <c r="I320" s="65"/>
      <c r="J320" s="12" t="s">
        <v>24</v>
      </c>
      <c r="K320" s="14">
        <f>L320+M320</f>
        <v>50000</v>
      </c>
      <c r="L320" s="17">
        <v>50000</v>
      </c>
      <c r="M320" s="15"/>
      <c r="N320" s="8"/>
    </row>
    <row r="321" spans="1:31" customHeight="1" ht="30" s="10" customFormat="1">
      <c r="A321" s="8"/>
      <c r="B321" s="69" t="s">
        <v>421</v>
      </c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1"/>
    </row>
    <row r="322" spans="1:31" customHeight="1" ht="60" s="10" customFormat="1">
      <c r="A322" s="8"/>
      <c r="B322" s="22" t="s">
        <v>422</v>
      </c>
      <c r="C322" s="25" t="s">
        <v>141</v>
      </c>
      <c r="D322" s="25" t="s">
        <v>20</v>
      </c>
      <c r="E322" s="12" t="s">
        <v>98</v>
      </c>
      <c r="F322" s="63" t="s">
        <v>181</v>
      </c>
      <c r="G322" s="64"/>
      <c r="H322" s="64"/>
      <c r="I322" s="65"/>
      <c r="J322" s="12" t="s">
        <v>24</v>
      </c>
      <c r="K322" s="14">
        <f>L322+M322</f>
        <v>30000</v>
      </c>
      <c r="L322" s="17">
        <v>30000</v>
      </c>
      <c r="M322" s="15"/>
      <c r="N322" s="8"/>
    </row>
    <row r="323" spans="1:31" customHeight="1" ht="60" s="10" customFormat="1">
      <c r="A323" s="8"/>
      <c r="B323" s="22" t="s">
        <v>423</v>
      </c>
      <c r="C323" s="25" t="s">
        <v>141</v>
      </c>
      <c r="D323" s="25" t="s">
        <v>20</v>
      </c>
      <c r="E323" s="12" t="s">
        <v>98</v>
      </c>
      <c r="F323" s="63" t="s">
        <v>181</v>
      </c>
      <c r="G323" s="64"/>
      <c r="H323" s="64"/>
      <c r="I323" s="65"/>
      <c r="J323" s="12" t="s">
        <v>24</v>
      </c>
      <c r="K323" s="14">
        <f>L323+M323</f>
        <v>30000</v>
      </c>
      <c r="L323" s="17">
        <v>30000</v>
      </c>
      <c r="M323" s="15"/>
      <c r="N323" s="8"/>
    </row>
    <row r="324" spans="1:31" customHeight="1" ht="60" s="10" customFormat="1">
      <c r="A324" s="8"/>
      <c r="B324" s="22" t="s">
        <v>424</v>
      </c>
      <c r="C324" s="25" t="s">
        <v>141</v>
      </c>
      <c r="D324" s="25" t="s">
        <v>20</v>
      </c>
      <c r="E324" s="12" t="s">
        <v>98</v>
      </c>
      <c r="F324" s="63" t="s">
        <v>181</v>
      </c>
      <c r="G324" s="64"/>
      <c r="H324" s="64"/>
      <c r="I324" s="65"/>
      <c r="J324" s="12" t="s">
        <v>24</v>
      </c>
      <c r="K324" s="14">
        <f>L324+M324</f>
        <v>30000</v>
      </c>
      <c r="L324" s="17">
        <v>30000</v>
      </c>
      <c r="M324" s="15"/>
      <c r="N324" s="8"/>
    </row>
    <row r="325" spans="1:31" customHeight="1" ht="60" s="10" customFormat="1">
      <c r="A325" s="8"/>
      <c r="B325" s="22" t="s">
        <v>425</v>
      </c>
      <c r="C325" s="25" t="s">
        <v>141</v>
      </c>
      <c r="D325" s="25" t="s">
        <v>20</v>
      </c>
      <c r="E325" s="12" t="s">
        <v>98</v>
      </c>
      <c r="F325" s="63" t="s">
        <v>181</v>
      </c>
      <c r="G325" s="64"/>
      <c r="H325" s="64"/>
      <c r="I325" s="65"/>
      <c r="J325" s="12" t="s">
        <v>24</v>
      </c>
      <c r="K325" s="14">
        <f>L325+M325</f>
        <v>20000</v>
      </c>
      <c r="L325" s="17">
        <v>20000</v>
      </c>
      <c r="M325" s="15"/>
      <c r="N325" s="8"/>
    </row>
    <row r="326" spans="1:31" customHeight="1" ht="60" s="10" customFormat="1">
      <c r="A326" s="8"/>
      <c r="B326" s="22" t="s">
        <v>426</v>
      </c>
      <c r="C326" s="25" t="s">
        <v>141</v>
      </c>
      <c r="D326" s="25" t="s">
        <v>20</v>
      </c>
      <c r="E326" s="12" t="s">
        <v>98</v>
      </c>
      <c r="F326" s="63" t="s">
        <v>181</v>
      </c>
      <c r="G326" s="64"/>
      <c r="H326" s="64"/>
      <c r="I326" s="65"/>
      <c r="J326" s="12" t="s">
        <v>24</v>
      </c>
      <c r="K326" s="14">
        <f>L326+M326</f>
        <v>20000</v>
      </c>
      <c r="L326" s="17">
        <v>20000</v>
      </c>
      <c r="M326" s="15"/>
      <c r="N326" s="8"/>
    </row>
    <row r="327" spans="1:31" customHeight="1" ht="60" s="10" customFormat="1">
      <c r="A327" s="8"/>
      <c r="B327" s="22" t="s">
        <v>427</v>
      </c>
      <c r="C327" s="25" t="s">
        <v>141</v>
      </c>
      <c r="D327" s="25" t="s">
        <v>20</v>
      </c>
      <c r="E327" s="12" t="s">
        <v>98</v>
      </c>
      <c r="F327" s="63" t="s">
        <v>181</v>
      </c>
      <c r="G327" s="64"/>
      <c r="H327" s="64"/>
      <c r="I327" s="65"/>
      <c r="J327" s="12" t="s">
        <v>24</v>
      </c>
      <c r="K327" s="14">
        <f>L327+M327</f>
        <v>50000</v>
      </c>
      <c r="L327" s="17">
        <v>50000</v>
      </c>
      <c r="M327" s="15"/>
      <c r="N327" s="8"/>
    </row>
    <row r="328" spans="1:31" customHeight="1" ht="60" s="10" customFormat="1">
      <c r="A328" s="8"/>
      <c r="B328" s="22" t="s">
        <v>428</v>
      </c>
      <c r="C328" s="25" t="s">
        <v>141</v>
      </c>
      <c r="D328" s="25" t="s">
        <v>20</v>
      </c>
      <c r="E328" s="12" t="s">
        <v>98</v>
      </c>
      <c r="F328" s="63" t="s">
        <v>181</v>
      </c>
      <c r="G328" s="64"/>
      <c r="H328" s="64"/>
      <c r="I328" s="65"/>
      <c r="J328" s="12" t="s">
        <v>24</v>
      </c>
      <c r="K328" s="14">
        <f>L328+M328</f>
        <v>100000</v>
      </c>
      <c r="L328" s="17">
        <v>100000</v>
      </c>
      <c r="M328" s="15"/>
      <c r="N328" s="8"/>
    </row>
    <row r="329" spans="1:31" customHeight="1" ht="30" s="10" customFormat="1">
      <c r="A329" s="8"/>
      <c r="B329" s="69" t="s">
        <v>429</v>
      </c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1"/>
    </row>
    <row r="330" spans="1:31" customHeight="1" ht="60" s="10" customFormat="1">
      <c r="A330" s="8"/>
      <c r="B330" s="22" t="s">
        <v>430</v>
      </c>
      <c r="C330" s="38" t="s">
        <v>431</v>
      </c>
      <c r="D330" s="25" t="s">
        <v>20</v>
      </c>
      <c r="E330" s="12" t="s">
        <v>98</v>
      </c>
      <c r="F330" s="63" t="s">
        <v>181</v>
      </c>
      <c r="G330" s="64"/>
      <c r="H330" s="64"/>
      <c r="I330" s="65"/>
      <c r="J330" s="12" t="s">
        <v>24</v>
      </c>
      <c r="K330" s="14">
        <f>L330+M330</f>
        <v>2000000</v>
      </c>
      <c r="L330" s="17">
        <v>2000000</v>
      </c>
      <c r="M330" s="15"/>
      <c r="N330" s="8"/>
    </row>
    <row r="331" spans="1:31" customHeight="1" ht="60" s="10" customFormat="1">
      <c r="A331" s="8"/>
      <c r="B331" s="22" t="s">
        <v>432</v>
      </c>
      <c r="C331" s="38" t="s">
        <v>431</v>
      </c>
      <c r="D331" s="25" t="s">
        <v>20</v>
      </c>
      <c r="E331" s="12" t="s">
        <v>98</v>
      </c>
      <c r="F331" s="63" t="s">
        <v>181</v>
      </c>
      <c r="G331" s="64"/>
      <c r="H331" s="64"/>
      <c r="I331" s="65"/>
      <c r="J331" s="12" t="s">
        <v>24</v>
      </c>
      <c r="K331" s="14">
        <f>L331+M331</f>
        <v>500000</v>
      </c>
      <c r="L331" s="17">
        <v>500000</v>
      </c>
      <c r="M331" s="15"/>
      <c r="N331" s="8"/>
    </row>
    <row r="332" spans="1:31" customHeight="1" ht="60" s="10" customFormat="1">
      <c r="A332" s="8"/>
      <c r="B332" s="22" t="s">
        <v>433</v>
      </c>
      <c r="C332" s="38" t="s">
        <v>431</v>
      </c>
      <c r="D332" s="25" t="s">
        <v>20</v>
      </c>
      <c r="E332" s="12" t="s">
        <v>267</v>
      </c>
      <c r="F332" s="63" t="s">
        <v>181</v>
      </c>
      <c r="G332" s="64"/>
      <c r="H332" s="64"/>
      <c r="I332" s="65"/>
      <c r="J332" s="12" t="s">
        <v>24</v>
      </c>
      <c r="K332" s="14">
        <f>L332+M332</f>
        <v>500000</v>
      </c>
      <c r="L332" s="17">
        <v>500000</v>
      </c>
      <c r="M332" s="15"/>
      <c r="N332" s="8"/>
    </row>
    <row r="333" spans="1:31" customHeight="1" ht="60" s="10" customFormat="1">
      <c r="A333" s="8"/>
      <c r="B333" s="22" t="s">
        <v>434</v>
      </c>
      <c r="C333" s="38" t="s">
        <v>431</v>
      </c>
      <c r="D333" s="25" t="s">
        <v>20</v>
      </c>
      <c r="E333" s="12" t="s">
        <v>267</v>
      </c>
      <c r="F333" s="63" t="s">
        <v>181</v>
      </c>
      <c r="G333" s="64"/>
      <c r="H333" s="64"/>
      <c r="I333" s="65"/>
      <c r="J333" s="12" t="s">
        <v>24</v>
      </c>
      <c r="K333" s="14">
        <f>L333+M333</f>
        <v>260000</v>
      </c>
      <c r="L333" s="17">
        <v>260000</v>
      </c>
      <c r="M333" s="15"/>
      <c r="N333" s="8"/>
    </row>
    <row r="334" spans="1:31" customHeight="1" ht="60" s="10" customFormat="1">
      <c r="A334" s="8"/>
      <c r="B334" s="22" t="s">
        <v>435</v>
      </c>
      <c r="C334" s="38" t="s">
        <v>431</v>
      </c>
      <c r="D334" s="25" t="s">
        <v>20</v>
      </c>
      <c r="E334" s="12" t="s">
        <v>267</v>
      </c>
      <c r="F334" s="63" t="s">
        <v>181</v>
      </c>
      <c r="G334" s="64"/>
      <c r="H334" s="64"/>
      <c r="I334" s="65"/>
      <c r="J334" s="12" t="s">
        <v>24</v>
      </c>
      <c r="K334" s="14">
        <f>L334+M334</f>
        <v>200000</v>
      </c>
      <c r="L334" s="17">
        <v>200000</v>
      </c>
      <c r="M334" s="15"/>
      <c r="N334" s="8"/>
    </row>
    <row r="335" spans="1:31" customHeight="1" ht="60" s="10" customFormat="1">
      <c r="A335" s="8"/>
      <c r="B335" s="22" t="s">
        <v>436</v>
      </c>
      <c r="C335" s="38" t="s">
        <v>431</v>
      </c>
      <c r="D335" s="25" t="s">
        <v>20</v>
      </c>
      <c r="E335" s="12" t="s">
        <v>98</v>
      </c>
      <c r="F335" s="63" t="s">
        <v>181</v>
      </c>
      <c r="G335" s="64"/>
      <c r="H335" s="64"/>
      <c r="I335" s="65"/>
      <c r="J335" s="12" t="s">
        <v>24</v>
      </c>
      <c r="K335" s="14">
        <f>L335+M335</f>
        <v>100000</v>
      </c>
      <c r="L335" s="17">
        <v>100000</v>
      </c>
      <c r="M335" s="15"/>
      <c r="N335" s="8"/>
    </row>
    <row r="336" spans="1:31" customHeight="1" ht="60" s="10" customFormat="1">
      <c r="A336" s="8"/>
      <c r="B336" s="22" t="s">
        <v>437</v>
      </c>
      <c r="C336" s="38" t="s">
        <v>431</v>
      </c>
      <c r="D336" s="25" t="s">
        <v>20</v>
      </c>
      <c r="E336" s="12" t="s">
        <v>267</v>
      </c>
      <c r="F336" s="63" t="s">
        <v>181</v>
      </c>
      <c r="G336" s="64"/>
      <c r="H336" s="64"/>
      <c r="I336" s="65"/>
      <c r="J336" s="12" t="s">
        <v>24</v>
      </c>
      <c r="K336" s="14">
        <f>L336+M336</f>
        <v>500000</v>
      </c>
      <c r="L336" s="17"/>
      <c r="M336" s="17">
        <v>500000</v>
      </c>
      <c r="N336" s="8"/>
    </row>
    <row r="337" spans="1:31" customHeight="1" ht="60" s="10" customFormat="1">
      <c r="A337" s="8"/>
      <c r="B337" s="22" t="s">
        <v>438</v>
      </c>
      <c r="C337" s="38" t="s">
        <v>431</v>
      </c>
      <c r="D337" s="25" t="s">
        <v>20</v>
      </c>
      <c r="E337" s="12" t="s">
        <v>98</v>
      </c>
      <c r="F337" s="63" t="s">
        <v>181</v>
      </c>
      <c r="G337" s="64"/>
      <c r="H337" s="64"/>
      <c r="I337" s="65"/>
      <c r="J337" s="12" t="s">
        <v>24</v>
      </c>
      <c r="K337" s="14">
        <f>L337+M337</f>
        <v>1600000</v>
      </c>
      <c r="L337" s="17">
        <v>1600000</v>
      </c>
      <c r="M337" s="15"/>
      <c r="N337" s="8"/>
    </row>
    <row r="338" spans="1:31" customHeight="1" ht="45" s="10" customFormat="1">
      <c r="A338" s="8"/>
      <c r="B338" s="22" t="s">
        <v>439</v>
      </c>
      <c r="C338" s="38" t="s">
        <v>431</v>
      </c>
      <c r="D338" s="25" t="s">
        <v>20</v>
      </c>
      <c r="E338" s="25" t="s">
        <v>21</v>
      </c>
      <c r="F338" s="63" t="s">
        <v>181</v>
      </c>
      <c r="G338" s="64"/>
      <c r="H338" s="64"/>
      <c r="I338" s="65"/>
      <c r="J338" s="12" t="s">
        <v>24</v>
      </c>
      <c r="K338" s="14">
        <f>L338+M338</f>
        <v>400000</v>
      </c>
      <c r="L338" s="17">
        <v>400000</v>
      </c>
      <c r="M338" s="15"/>
      <c r="N338" s="8"/>
    </row>
    <row r="339" spans="1:31" customHeight="1" ht="45" s="10" customFormat="1">
      <c r="A339" s="8"/>
      <c r="B339" s="22" t="s">
        <v>440</v>
      </c>
      <c r="C339" s="38" t="s">
        <v>431</v>
      </c>
      <c r="D339" s="25" t="s">
        <v>20</v>
      </c>
      <c r="E339" s="25" t="s">
        <v>21</v>
      </c>
      <c r="F339" s="63" t="s">
        <v>181</v>
      </c>
      <c r="G339" s="64"/>
      <c r="H339" s="64"/>
      <c r="I339" s="65"/>
      <c r="J339" s="12" t="s">
        <v>24</v>
      </c>
      <c r="K339" s="14">
        <f>L339+M339</f>
        <v>41000000</v>
      </c>
      <c r="L339" s="17">
        <v>41000000</v>
      </c>
      <c r="M339" s="15"/>
      <c r="N339" s="8"/>
    </row>
    <row r="340" spans="1:31" customHeight="1" ht="45" s="10" customFormat="1">
      <c r="A340" s="8"/>
      <c r="B340" s="22" t="s">
        <v>441</v>
      </c>
      <c r="C340" s="38" t="s">
        <v>431</v>
      </c>
      <c r="D340" s="25" t="s">
        <v>20</v>
      </c>
      <c r="E340" s="25" t="s">
        <v>21</v>
      </c>
      <c r="F340" s="63" t="s">
        <v>181</v>
      </c>
      <c r="G340" s="64"/>
      <c r="H340" s="64"/>
      <c r="I340" s="65"/>
      <c r="J340" s="12" t="s">
        <v>24</v>
      </c>
      <c r="K340" s="14">
        <f>L340+M340</f>
        <v>20000000</v>
      </c>
      <c r="L340" s="17">
        <v>20000000</v>
      </c>
      <c r="M340" s="15"/>
      <c r="N340" s="8"/>
    </row>
    <row r="341" spans="1:31" customHeight="1" ht="45" s="10" customFormat="1">
      <c r="A341" s="8"/>
      <c r="B341" s="22" t="s">
        <v>442</v>
      </c>
      <c r="C341" s="38" t="s">
        <v>431</v>
      </c>
      <c r="D341" s="25" t="s">
        <v>20</v>
      </c>
      <c r="E341" s="25" t="s">
        <v>21</v>
      </c>
      <c r="F341" s="63" t="s">
        <v>181</v>
      </c>
      <c r="G341" s="64"/>
      <c r="H341" s="64"/>
      <c r="I341" s="65"/>
      <c r="J341" s="12" t="s">
        <v>24</v>
      </c>
      <c r="K341" s="14">
        <f>L341+M341</f>
        <v>2000000</v>
      </c>
      <c r="L341" s="17"/>
      <c r="M341" s="17">
        <v>2000000</v>
      </c>
      <c r="N341" s="8"/>
    </row>
    <row r="342" spans="1:31" customHeight="1" ht="45" s="10" customFormat="1">
      <c r="A342" s="8"/>
      <c r="B342" s="30" t="s">
        <v>443</v>
      </c>
      <c r="C342" s="38" t="s">
        <v>431</v>
      </c>
      <c r="D342" s="25" t="s">
        <v>20</v>
      </c>
      <c r="E342" s="25" t="s">
        <v>21</v>
      </c>
      <c r="F342" s="63" t="s">
        <v>181</v>
      </c>
      <c r="G342" s="64"/>
      <c r="H342" s="64"/>
      <c r="I342" s="65"/>
      <c r="J342" s="12" t="s">
        <v>24</v>
      </c>
      <c r="K342" s="39">
        <f>L342+M342</f>
        <v>2000000</v>
      </c>
      <c r="L342" s="17">
        <v>2000000</v>
      </c>
      <c r="M342" s="40"/>
      <c r="N342" s="8"/>
    </row>
    <row r="343" spans="1:31" customHeight="1" ht="30" s="10" customFormat="1">
      <c r="A343" s="8"/>
      <c r="B343" s="69" t="s">
        <v>444</v>
      </c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1"/>
    </row>
    <row r="344" spans="1:31" customHeight="1" ht="60" s="10" customFormat="1">
      <c r="A344" s="8"/>
      <c r="B344" s="22" t="s">
        <v>445</v>
      </c>
      <c r="C344" s="25" t="s">
        <v>446</v>
      </c>
      <c r="D344" s="25" t="s">
        <v>20</v>
      </c>
      <c r="E344" s="12" t="s">
        <v>267</v>
      </c>
      <c r="F344" s="63" t="s">
        <v>181</v>
      </c>
      <c r="G344" s="64"/>
      <c r="H344" s="64"/>
      <c r="I344" s="65"/>
      <c r="J344" s="12" t="s">
        <v>24</v>
      </c>
      <c r="K344" s="39">
        <f>L344+M344</f>
        <v>8000000</v>
      </c>
      <c r="L344" s="17">
        <v>8000000</v>
      </c>
      <c r="M344" s="40"/>
      <c r="N344" s="8"/>
    </row>
    <row r="345" spans="1:31" customHeight="1" ht="60" s="10" customFormat="1">
      <c r="A345" s="8"/>
      <c r="B345" s="22" t="s">
        <v>447</v>
      </c>
      <c r="C345" s="25" t="s">
        <v>446</v>
      </c>
      <c r="D345" s="25" t="s">
        <v>20</v>
      </c>
      <c r="E345" s="12" t="s">
        <v>267</v>
      </c>
      <c r="F345" s="63" t="s">
        <v>181</v>
      </c>
      <c r="G345" s="64"/>
      <c r="H345" s="64"/>
      <c r="I345" s="65"/>
      <c r="J345" s="12" t="s">
        <v>24</v>
      </c>
      <c r="K345" s="39">
        <f>L345+M345</f>
        <v>1000000</v>
      </c>
      <c r="L345" s="17">
        <v>1000000</v>
      </c>
      <c r="M345" s="40"/>
      <c r="N345" s="8"/>
    </row>
    <row r="346" spans="1:31" customHeight="1" ht="30" s="10" customFormat="1">
      <c r="A346" s="8"/>
      <c r="B346" s="69" t="s">
        <v>448</v>
      </c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1"/>
    </row>
    <row r="347" spans="1:31" customHeight="1" ht="30" s="10" customFormat="1">
      <c r="A347" s="8"/>
      <c r="B347" s="69" t="s">
        <v>449</v>
      </c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1"/>
    </row>
    <row r="348" spans="1:31" customHeight="1" ht="30" s="10" customFormat="1">
      <c r="A348" s="8"/>
      <c r="B348" s="22" t="s">
        <v>450</v>
      </c>
      <c r="C348" s="25" t="s">
        <v>451</v>
      </c>
      <c r="D348" s="25" t="s">
        <v>20</v>
      </c>
      <c r="E348" s="35" t="s">
        <v>21</v>
      </c>
      <c r="F348" s="63" t="s">
        <v>452</v>
      </c>
      <c r="G348" s="64"/>
      <c r="H348" s="64"/>
      <c r="I348" s="65"/>
      <c r="J348" s="12" t="s">
        <v>24</v>
      </c>
      <c r="K348" s="39"/>
      <c r="L348" s="17">
        <v>2890768.8</v>
      </c>
      <c r="M348" s="40"/>
      <c r="N348" s="8"/>
    </row>
    <row r="349" spans="1:31" customHeight="1" ht="60" s="10" customFormat="1">
      <c r="A349" s="8"/>
      <c r="B349" s="22" t="s">
        <v>453</v>
      </c>
      <c r="C349" s="25" t="s">
        <v>451</v>
      </c>
      <c r="D349" s="25" t="s">
        <v>20</v>
      </c>
      <c r="E349" s="12" t="s">
        <v>362</v>
      </c>
      <c r="F349" s="63" t="s">
        <v>86</v>
      </c>
      <c r="G349" s="64"/>
      <c r="H349" s="64"/>
      <c r="I349" s="65"/>
      <c r="J349" s="12" t="s">
        <v>24</v>
      </c>
      <c r="K349" s="39"/>
      <c r="L349" s="17">
        <v>300000</v>
      </c>
      <c r="M349" s="40"/>
      <c r="N349" s="8"/>
    </row>
    <row r="350" spans="1:31" customHeight="1" ht="60" s="10" customFormat="1">
      <c r="A350" s="8"/>
      <c r="B350" s="22" t="s">
        <v>454</v>
      </c>
      <c r="C350" s="25" t="s">
        <v>451</v>
      </c>
      <c r="D350" s="25" t="s">
        <v>20</v>
      </c>
      <c r="E350" s="35" t="s">
        <v>98</v>
      </c>
      <c r="F350" s="63" t="s">
        <v>452</v>
      </c>
      <c r="G350" s="64"/>
      <c r="H350" s="64"/>
      <c r="I350" s="65"/>
      <c r="J350" s="12" t="s">
        <v>24</v>
      </c>
      <c r="K350" s="39"/>
      <c r="L350" s="17">
        <v>22000</v>
      </c>
      <c r="M350" s="40"/>
      <c r="N350" s="8"/>
    </row>
    <row r="351" spans="1:31" customHeight="1" ht="30" s="10" customFormat="1">
      <c r="A351" s="8"/>
      <c r="B351" s="72" t="s">
        <v>455</v>
      </c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4"/>
    </row>
    <row r="352" spans="1:31" customHeight="1" ht="60" s="10" customFormat="1">
      <c r="A352" s="8"/>
      <c r="B352" s="22" t="s">
        <v>456</v>
      </c>
      <c r="C352" s="25" t="s">
        <v>451</v>
      </c>
      <c r="D352" s="25" t="s">
        <v>20</v>
      </c>
      <c r="E352" s="12" t="s">
        <v>267</v>
      </c>
      <c r="F352" s="63" t="s">
        <v>452</v>
      </c>
      <c r="G352" s="64"/>
      <c r="H352" s="64"/>
      <c r="I352" s="65"/>
      <c r="J352" s="12" t="s">
        <v>24</v>
      </c>
      <c r="K352" s="39"/>
      <c r="L352" s="17"/>
      <c r="M352" s="40">
        <v>914000</v>
      </c>
      <c r="N352" s="8"/>
    </row>
    <row r="353" spans="1:31" customHeight="1" ht="60" s="10" customFormat="1">
      <c r="A353" s="8"/>
      <c r="B353" s="22" t="s">
        <v>457</v>
      </c>
      <c r="C353" s="25" t="s">
        <v>451</v>
      </c>
      <c r="D353" s="25" t="s">
        <v>20</v>
      </c>
      <c r="E353" s="12" t="s">
        <v>267</v>
      </c>
      <c r="F353" s="63" t="s">
        <v>452</v>
      </c>
      <c r="G353" s="64"/>
      <c r="H353" s="64"/>
      <c r="I353" s="65"/>
      <c r="J353" s="12" t="s">
        <v>24</v>
      </c>
      <c r="K353" s="39"/>
      <c r="L353" s="17"/>
      <c r="M353" s="40">
        <v>1028925.62</v>
      </c>
      <c r="N353" s="8"/>
    </row>
    <row r="354" spans="1:31" customHeight="1" ht="60" s="10" customFormat="1">
      <c r="A354" s="8"/>
      <c r="B354" s="22" t="s">
        <v>458</v>
      </c>
      <c r="C354" s="25" t="s">
        <v>451</v>
      </c>
      <c r="D354" s="25" t="s">
        <v>20</v>
      </c>
      <c r="E354" s="35" t="s">
        <v>98</v>
      </c>
      <c r="F354" s="63" t="s">
        <v>452</v>
      </c>
      <c r="G354" s="64"/>
      <c r="H354" s="64"/>
      <c r="I354" s="65"/>
      <c r="J354" s="12" t="s">
        <v>24</v>
      </c>
      <c r="K354" s="39"/>
      <c r="L354" s="17"/>
      <c r="M354" s="40">
        <v>300000</v>
      </c>
      <c r="N354" s="8"/>
    </row>
    <row r="355" spans="1:31" customHeight="1" ht="30" s="10" customFormat="1">
      <c r="A355" s="8"/>
      <c r="B355" s="69" t="s">
        <v>459</v>
      </c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1"/>
    </row>
    <row r="356" spans="1:31" customHeight="1" ht="30" s="10" customFormat="1">
      <c r="A356" s="8"/>
      <c r="B356" s="66" t="s">
        <v>460</v>
      </c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8"/>
    </row>
    <row r="357" spans="1:31" customHeight="1" ht="60" s="10" customFormat="1">
      <c r="A357" s="8"/>
      <c r="B357" s="22" t="s">
        <v>461</v>
      </c>
      <c r="C357" s="25" t="s">
        <v>451</v>
      </c>
      <c r="D357" s="25" t="s">
        <v>20</v>
      </c>
      <c r="E357" s="12" t="s">
        <v>267</v>
      </c>
      <c r="F357" s="63" t="s">
        <v>452</v>
      </c>
      <c r="G357" s="64"/>
      <c r="H357" s="64"/>
      <c r="I357" s="65"/>
      <c r="J357" s="12" t="s">
        <v>24</v>
      </c>
      <c r="K357" s="39"/>
      <c r="L357" s="17"/>
      <c r="M357" s="40">
        <f>400000+350000+350000+350000+329296.67</f>
        <v>1779296.67</v>
      </c>
      <c r="N357" s="8"/>
    </row>
    <row r="358" spans="1:31" customHeight="1" ht="60" s="10" customFormat="1">
      <c r="A358" s="8"/>
      <c r="B358" s="22" t="s">
        <v>462</v>
      </c>
      <c r="C358" s="25" t="s">
        <v>451</v>
      </c>
      <c r="D358" s="25" t="s">
        <v>20</v>
      </c>
      <c r="E358" s="12" t="s">
        <v>267</v>
      </c>
      <c r="F358" s="63" t="s">
        <v>452</v>
      </c>
      <c r="G358" s="64"/>
      <c r="H358" s="64"/>
      <c r="I358" s="65"/>
      <c r="J358" s="12" t="s">
        <v>24</v>
      </c>
      <c r="K358" s="39"/>
      <c r="L358" s="17"/>
      <c r="M358" s="40">
        <v>400000</v>
      </c>
      <c r="N358" s="8"/>
    </row>
    <row r="359" spans="1:31" customHeight="1" ht="60" s="10" customFormat="1">
      <c r="A359" s="8"/>
      <c r="B359" s="22" t="s">
        <v>463</v>
      </c>
      <c r="C359" s="25" t="s">
        <v>451</v>
      </c>
      <c r="D359" s="25" t="s">
        <v>20</v>
      </c>
      <c r="E359" s="12" t="s">
        <v>267</v>
      </c>
      <c r="F359" s="63" t="s">
        <v>452</v>
      </c>
      <c r="G359" s="64"/>
      <c r="H359" s="64"/>
      <c r="I359" s="65"/>
      <c r="J359" s="12" t="s">
        <v>24</v>
      </c>
      <c r="K359" s="39"/>
      <c r="L359" s="17"/>
      <c r="M359" s="40">
        <v>1000000</v>
      </c>
      <c r="N359" s="8"/>
    </row>
    <row r="360" spans="1:31" customHeight="1" ht="30" s="10" customFormat="1">
      <c r="A360" s="8"/>
      <c r="B360" s="66" t="s">
        <v>464</v>
      </c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8"/>
    </row>
    <row r="361" spans="1:31" customHeight="1" ht="60" s="10" customFormat="1">
      <c r="A361" s="8"/>
      <c r="B361" s="22" t="s">
        <v>465</v>
      </c>
      <c r="C361" s="25" t="s">
        <v>451</v>
      </c>
      <c r="D361" s="25" t="s">
        <v>20</v>
      </c>
      <c r="E361" s="12" t="s">
        <v>267</v>
      </c>
      <c r="F361" s="63" t="s">
        <v>452</v>
      </c>
      <c r="G361" s="64"/>
      <c r="H361" s="64"/>
      <c r="I361" s="65"/>
      <c r="J361" s="12" t="s">
        <v>24</v>
      </c>
      <c r="K361" s="39"/>
      <c r="L361" s="17"/>
      <c r="M361" s="40">
        <f>135000+2800000</f>
        <v>2935000</v>
      </c>
      <c r="N361" s="8"/>
    </row>
    <row r="362" spans="1:31" customHeight="1" ht="60" s="10" customFormat="1">
      <c r="A362" s="8"/>
      <c r="B362" s="22" t="s">
        <v>466</v>
      </c>
      <c r="C362" s="25" t="s">
        <v>451</v>
      </c>
      <c r="D362" s="25" t="s">
        <v>20</v>
      </c>
      <c r="E362" s="12" t="s">
        <v>267</v>
      </c>
      <c r="F362" s="63" t="s">
        <v>452</v>
      </c>
      <c r="G362" s="64"/>
      <c r="H362" s="64"/>
      <c r="I362" s="65"/>
      <c r="J362" s="12" t="s">
        <v>24</v>
      </c>
      <c r="K362" s="39"/>
      <c r="L362" s="17"/>
      <c r="M362" s="40">
        <f>148800+80000</f>
        <v>228800</v>
      </c>
      <c r="N362" s="8"/>
    </row>
    <row r="363" spans="1:31" customHeight="1" ht="60" s="10" customFormat="1">
      <c r="A363" s="8"/>
      <c r="B363" s="22" t="s">
        <v>467</v>
      </c>
      <c r="C363" s="25" t="s">
        <v>451</v>
      </c>
      <c r="D363" s="25" t="s">
        <v>20</v>
      </c>
      <c r="E363" s="12" t="s">
        <v>468</v>
      </c>
      <c r="F363" s="63" t="s">
        <v>452</v>
      </c>
      <c r="G363" s="64"/>
      <c r="H363" s="64"/>
      <c r="I363" s="65"/>
      <c r="J363" s="12" t="s">
        <v>24</v>
      </c>
      <c r="K363" s="39"/>
      <c r="L363" s="17"/>
      <c r="M363" s="40">
        <v>893400</v>
      </c>
      <c r="N363" s="8"/>
    </row>
    <row r="364" spans="1:31" customHeight="1" ht="34.5" s="10" customFormat="1">
      <c r="A364" s="41"/>
      <c r="B364" s="42"/>
      <c r="C364" s="43"/>
      <c r="D364" s="43"/>
      <c r="E364" s="44"/>
      <c r="F364" s="45"/>
      <c r="G364" s="45"/>
      <c r="H364" s="45"/>
      <c r="I364" s="45"/>
      <c r="J364" s="44"/>
      <c r="K364" s="46"/>
      <c r="L364" s="47"/>
      <c r="M364" s="48"/>
      <c r="N364" s="41"/>
      <c r="O364" s="49"/>
    </row>
    <row r="365" spans="1:31" customHeight="1" ht="13.5" s="50" customFormat="1">
      <c r="A365" s="56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</row>
    <row r="366" spans="1:31" customHeight="1" ht="12.75" s="50" customFormat="1">
      <c r="B366" s="50" t="s">
        <v>469</v>
      </c>
      <c r="C366" s="51"/>
      <c r="H366" s="51" t="s">
        <v>470</v>
      </c>
      <c r="I366" s="51"/>
      <c r="J366" s="51"/>
      <c r="K366" s="51"/>
      <c r="L366" s="60" t="s">
        <v>471</v>
      </c>
      <c r="M366" s="60"/>
      <c r="AE366" s="50"/>
    </row>
    <row r="367" spans="1:31" customHeight="1" ht="12" s="50" customFormat="1">
      <c r="C367" s="51"/>
      <c r="H367" s="51"/>
      <c r="I367" s="51"/>
      <c r="J367" s="51"/>
      <c r="K367" s="51"/>
      <c r="L367" s="51"/>
      <c r="M367" s="51"/>
      <c r="W367" s="50"/>
    </row>
    <row r="368" spans="1:31" s="50" customFormat="1">
      <c r="B368" s="61" t="s">
        <v>472</v>
      </c>
      <c r="C368" s="60"/>
      <c r="E368" s="58" t="s">
        <v>472</v>
      </c>
      <c r="H368" s="51"/>
      <c r="I368" s="51"/>
      <c r="J368" s="51"/>
      <c r="K368" s="51"/>
      <c r="L368" s="51"/>
    </row>
    <row r="369" spans="1:31" customHeight="1" ht="16.5" s="50" customFormat="1">
      <c r="B369" s="62" t="s">
        <v>473</v>
      </c>
      <c r="C369" s="62"/>
      <c r="D369" s="62" t="s">
        <v>474</v>
      </c>
      <c r="E369" s="62"/>
      <c r="F369" s="62"/>
      <c r="H369" s="59"/>
      <c r="I369" s="62" t="s">
        <v>475</v>
      </c>
      <c r="J369" s="62"/>
      <c r="K369" s="62"/>
      <c r="L369" s="59"/>
      <c r="M369" s="62" t="s">
        <v>476</v>
      </c>
      <c r="N369" s="62"/>
      <c r="O369" s="59"/>
      <c r="P369" s="59"/>
    </row>
    <row r="370" spans="1:31" customHeight="1" ht="12.75" s="50" customFormat="1">
      <c r="B370" s="60" t="s">
        <v>477</v>
      </c>
      <c r="C370" s="60"/>
      <c r="D370" s="60" t="s">
        <v>478</v>
      </c>
      <c r="E370" s="60"/>
      <c r="F370" s="60"/>
      <c r="I370" s="60" t="s">
        <v>479</v>
      </c>
      <c r="J370" s="60"/>
      <c r="K370" s="60"/>
      <c r="L370" s="51"/>
      <c r="M370" s="60" t="s">
        <v>480</v>
      </c>
      <c r="N370" s="60"/>
      <c r="O370" s="51"/>
      <c r="P370" s="51"/>
    </row>
    <row r="371" spans="1:31" customHeight="1" ht="57" s="10" customFormat="1">
      <c r="C371" s="6"/>
      <c r="D371" s="6"/>
      <c r="E371" s="6"/>
      <c r="F371" s="6"/>
      <c r="G371" s="6"/>
      <c r="H371" s="6"/>
      <c r="I371" s="6"/>
      <c r="J371" s="6"/>
    </row>
    <row r="372" spans="1:31" customHeight="1" ht="57" s="10" customFormat="1">
      <c r="C372" s="6"/>
      <c r="D372" s="6"/>
      <c r="E372" s="6"/>
      <c r="F372" s="6"/>
      <c r="G372" s="6"/>
      <c r="H372" s="6"/>
      <c r="I372" s="6"/>
      <c r="J372" s="6"/>
      <c r="K372" s="52"/>
      <c r="L372" s="52"/>
      <c r="M372" s="52"/>
    </row>
    <row r="373" spans="1:31" customHeight="1" ht="57" s="10" customFormat="1">
      <c r="C373" s="6"/>
      <c r="D373" s="6"/>
      <c r="E373" s="6"/>
      <c r="F373" s="6"/>
      <c r="G373" s="6"/>
      <c r="H373" s="6"/>
      <c r="I373" s="6"/>
      <c r="J373" s="6"/>
    </row>
    <row r="374" spans="1:31" customHeight="1" ht="57" s="10" customFormat="1">
      <c r="C374" s="6"/>
      <c r="D374" s="6"/>
      <c r="E374" s="6"/>
      <c r="F374" s="6"/>
      <c r="G374" s="6"/>
      <c r="H374" s="6"/>
      <c r="I374" s="6"/>
      <c r="J374" s="6"/>
    </row>
    <row r="375" spans="1:31" customHeight="1" ht="57" s="10" customFormat="1">
      <c r="C375" s="6"/>
      <c r="D375" s="6"/>
      <c r="E375" s="6"/>
      <c r="F375" s="6"/>
      <c r="G375" s="6"/>
      <c r="H375" s="6"/>
      <c r="I375" s="6"/>
      <c r="J375" s="6"/>
    </row>
    <row r="376" spans="1:31" customHeight="1" ht="57" s="10" customFormat="1">
      <c r="C376" s="6"/>
      <c r="D376" s="6"/>
      <c r="E376" s="6"/>
      <c r="F376" s="6"/>
      <c r="G376" s="6"/>
      <c r="H376" s="6"/>
      <c r="I376" s="6"/>
      <c r="J376" s="6"/>
    </row>
    <row r="377" spans="1:31" customHeight="1" ht="57" s="10" customFormat="1">
      <c r="C377" s="6"/>
      <c r="D377" s="6"/>
      <c r="E377" s="6"/>
      <c r="F377" s="6"/>
      <c r="G377" s="6"/>
      <c r="H377" s="6"/>
      <c r="I377" s="6"/>
      <c r="J377" s="6"/>
    </row>
    <row r="378" spans="1:31" customHeight="1" ht="57" s="53" customFormat="1">
      <c r="C378" s="54"/>
      <c r="D378" s="54"/>
      <c r="E378" s="54"/>
      <c r="F378" s="54"/>
      <c r="G378" s="54"/>
      <c r="H378" s="54"/>
      <c r="I378" s="54"/>
      <c r="J378" s="54"/>
    </row>
    <row r="379" spans="1:31" customHeight="1" ht="57" s="53" customFormat="1">
      <c r="C379" s="54"/>
      <c r="D379" s="54"/>
      <c r="E379" s="54"/>
      <c r="F379" s="54"/>
      <c r="G379" s="54"/>
      <c r="H379" s="54"/>
      <c r="I379" s="54"/>
      <c r="J379" s="54"/>
    </row>
    <row r="380" spans="1:31" customHeight="1" ht="57" s="53" customFormat="1">
      <c r="C380" s="54"/>
      <c r="D380" s="54"/>
      <c r="E380" s="54"/>
      <c r="F380" s="54"/>
      <c r="G380" s="54"/>
      <c r="H380" s="54"/>
      <c r="I380" s="54"/>
      <c r="J380" s="54"/>
    </row>
    <row r="381" spans="1:31" customHeight="1" ht="57" s="53" customFormat="1">
      <c r="C381" s="54"/>
      <c r="D381" s="54"/>
      <c r="E381" s="54"/>
      <c r="F381" s="54"/>
      <c r="G381" s="54"/>
      <c r="H381" s="54"/>
      <c r="I381" s="54"/>
      <c r="J381" s="54"/>
    </row>
    <row r="382" spans="1:31" customHeight="1" ht="57" s="53" customFormat="1">
      <c r="C382" s="54"/>
      <c r="D382" s="54"/>
      <c r="E382" s="54"/>
      <c r="F382" s="54"/>
      <c r="G382" s="54"/>
      <c r="H382" s="54"/>
      <c r="I382" s="54"/>
      <c r="J382" s="54"/>
    </row>
    <row r="383" spans="1:31" s="53" customFormat="1">
      <c r="C383" s="54"/>
      <c r="D383" s="54"/>
      <c r="E383" s="54"/>
      <c r="F383" s="54"/>
      <c r="G383" s="54"/>
      <c r="H383" s="54"/>
      <c r="I383" s="54"/>
      <c r="J383" s="54"/>
    </row>
    <row r="384" spans="1:31" s="53" customFormat="1">
      <c r="C384" s="54"/>
      <c r="D384" s="54"/>
      <c r="E384" s="54"/>
      <c r="F384" s="54"/>
      <c r="G384" s="54"/>
      <c r="H384" s="54"/>
      <c r="I384" s="54"/>
      <c r="J384" s="54"/>
    </row>
    <row r="385" spans="1:31" s="53" customFormat="1">
      <c r="C385" s="54"/>
      <c r="D385" s="54"/>
      <c r="E385" s="54"/>
      <c r="F385" s="54"/>
      <c r="G385" s="54"/>
      <c r="H385" s="54"/>
      <c r="I385" s="54"/>
      <c r="J385" s="54"/>
    </row>
    <row r="386" spans="1:31" s="53" customFormat="1">
      <c r="C386" s="54"/>
      <c r="D386" s="54"/>
      <c r="E386" s="54"/>
      <c r="F386" s="54"/>
      <c r="G386" s="54"/>
      <c r="H386" s="54"/>
      <c r="I386" s="54"/>
      <c r="J386" s="54"/>
    </row>
    <row r="387" spans="1:31" s="53" customFormat="1">
      <c r="C387" s="54"/>
      <c r="D387" s="54"/>
      <c r="E387" s="54"/>
      <c r="F387" s="54"/>
      <c r="G387" s="54"/>
      <c r="H387" s="54"/>
      <c r="I387" s="54"/>
      <c r="J387" s="54"/>
    </row>
    <row r="388" spans="1:31" s="53" customFormat="1">
      <c r="C388" s="54"/>
      <c r="D388" s="54"/>
      <c r="E388" s="54"/>
      <c r="F388" s="54"/>
      <c r="G388" s="54"/>
      <c r="H388" s="54"/>
      <c r="I388" s="54"/>
      <c r="J388" s="54"/>
    </row>
    <row r="389" spans="1:31" s="53" customFormat="1">
      <c r="C389" s="54"/>
      <c r="D389" s="54"/>
      <c r="E389" s="54"/>
      <c r="F389" s="54"/>
      <c r="G389" s="54"/>
      <c r="H389" s="54"/>
      <c r="I389" s="54"/>
      <c r="J389" s="54"/>
    </row>
    <row r="390" spans="1:31" s="53" customFormat="1">
      <c r="C390" s="54"/>
      <c r="D390" s="54"/>
      <c r="E390" s="54"/>
      <c r="F390" s="54"/>
      <c r="G390" s="54"/>
      <c r="H390" s="54"/>
      <c r="I390" s="54"/>
      <c r="J390" s="54"/>
    </row>
    <row r="391" spans="1:31" s="53" customFormat="1">
      <c r="C391" s="54"/>
      <c r="D391" s="54"/>
      <c r="E391" s="54"/>
      <c r="F391" s="54"/>
      <c r="G391" s="54"/>
      <c r="H391" s="54"/>
      <c r="I391" s="54"/>
      <c r="J391" s="54"/>
    </row>
    <row r="392" spans="1:31" s="53" customFormat="1">
      <c r="C392" s="54"/>
      <c r="D392" s="54"/>
      <c r="E392" s="54"/>
      <c r="F392" s="54"/>
      <c r="G392" s="54"/>
      <c r="H392" s="54"/>
      <c r="I392" s="54"/>
      <c r="J392" s="54"/>
    </row>
    <row r="393" spans="1:31" s="53" customFormat="1">
      <c r="C393" s="54"/>
      <c r="D393" s="54"/>
      <c r="E393" s="54"/>
      <c r="F393" s="54"/>
      <c r="G393" s="54"/>
      <c r="H393" s="54"/>
      <c r="I393" s="54"/>
      <c r="J393" s="54"/>
    </row>
    <row r="394" spans="1:31" s="53" customFormat="1">
      <c r="C394" s="54"/>
      <c r="D394" s="54"/>
      <c r="E394" s="54"/>
      <c r="F394" s="54"/>
      <c r="G394" s="54"/>
      <c r="H394" s="54"/>
      <c r="I394" s="54"/>
      <c r="J394" s="54"/>
    </row>
    <row r="395" spans="1:31" s="53" customFormat="1">
      <c r="C395" s="54"/>
      <c r="D395" s="54"/>
      <c r="E395" s="54"/>
      <c r="F395" s="54"/>
      <c r="G395" s="54"/>
      <c r="H395" s="54"/>
      <c r="I395" s="54"/>
      <c r="J395" s="54"/>
    </row>
    <row r="396" spans="1:31" s="53" customFormat="1">
      <c r="C396" s="54"/>
      <c r="D396" s="54"/>
      <c r="E396" s="54"/>
      <c r="F396" s="54"/>
      <c r="G396" s="54"/>
      <c r="H396" s="54"/>
      <c r="I396" s="54"/>
      <c r="J396" s="54"/>
    </row>
    <row r="397" spans="1:31" s="53" customFormat="1">
      <c r="C397" s="54"/>
      <c r="D397" s="54"/>
      <c r="E397" s="54"/>
      <c r="F397" s="54"/>
      <c r="G397" s="54"/>
      <c r="H397" s="54"/>
      <c r="I397" s="54"/>
      <c r="J397" s="54"/>
    </row>
    <row r="398" spans="1:31" s="53" customFormat="1">
      <c r="C398" s="54"/>
      <c r="D398" s="54"/>
      <c r="E398" s="54"/>
      <c r="F398" s="54"/>
      <c r="G398" s="54"/>
      <c r="H398" s="54"/>
      <c r="I398" s="54"/>
      <c r="J398" s="54"/>
    </row>
    <row r="399" spans="1:31" s="53" customFormat="1">
      <c r="C399" s="54"/>
      <c r="D399" s="54"/>
      <c r="E399" s="54"/>
      <c r="F399" s="54"/>
      <c r="G399" s="54"/>
      <c r="H399" s="54"/>
      <c r="I399" s="54"/>
      <c r="J399" s="54"/>
    </row>
    <row r="400" spans="1:31" s="53" customFormat="1">
      <c r="C400" s="54"/>
      <c r="D400" s="54"/>
      <c r="E400" s="54"/>
      <c r="F400" s="54"/>
      <c r="G400" s="54"/>
      <c r="H400" s="54"/>
      <c r="I400" s="54"/>
      <c r="J400" s="54"/>
    </row>
    <row r="401" spans="1:31" s="53" customFormat="1">
      <c r="C401" s="54"/>
      <c r="D401" s="54"/>
      <c r="E401" s="54"/>
      <c r="F401" s="54"/>
      <c r="G401" s="54"/>
      <c r="H401" s="54"/>
      <c r="I401" s="54"/>
      <c r="J401" s="54"/>
    </row>
    <row r="402" spans="1:31" s="53" customFormat="1">
      <c r="C402" s="54"/>
      <c r="D402" s="54"/>
      <c r="E402" s="54"/>
      <c r="F402" s="54"/>
      <c r="G402" s="54"/>
      <c r="H402" s="54"/>
      <c r="I402" s="54"/>
      <c r="J402" s="54"/>
    </row>
    <row r="403" spans="1:31" s="53" customFormat="1">
      <c r="C403" s="54"/>
      <c r="D403" s="54"/>
      <c r="E403" s="54"/>
      <c r="F403" s="54"/>
      <c r="G403" s="54"/>
      <c r="H403" s="54"/>
      <c r="I403" s="54"/>
      <c r="J403" s="54"/>
    </row>
    <row r="404" spans="1:31" s="53" customFormat="1">
      <c r="C404" s="54"/>
      <c r="D404" s="54"/>
      <c r="E404" s="54"/>
      <c r="F404" s="54"/>
      <c r="G404" s="54"/>
      <c r="H404" s="54"/>
      <c r="I404" s="54"/>
      <c r="J404" s="54"/>
    </row>
    <row r="405" spans="1:31" s="53" customFormat="1">
      <c r="C405" s="54"/>
      <c r="D405" s="54"/>
      <c r="E405" s="54"/>
      <c r="F405" s="54"/>
      <c r="G405" s="54"/>
      <c r="H405" s="54"/>
      <c r="I405" s="54"/>
      <c r="J405" s="54"/>
    </row>
    <row r="406" spans="1:31" s="53" customFormat="1">
      <c r="C406" s="54"/>
      <c r="D406" s="54"/>
      <c r="E406" s="54"/>
      <c r="F406" s="54"/>
      <c r="G406" s="54"/>
      <c r="H406" s="54"/>
      <c r="I406" s="54"/>
      <c r="J406" s="54"/>
    </row>
    <row r="407" spans="1:31" s="53" customFormat="1">
      <c r="C407" s="54"/>
      <c r="D407" s="54"/>
      <c r="E407" s="54"/>
      <c r="F407" s="54"/>
      <c r="G407" s="54"/>
      <c r="H407" s="54"/>
      <c r="I407" s="54"/>
      <c r="J407" s="54"/>
    </row>
    <row r="408" spans="1:31" s="53" customFormat="1">
      <c r="C408" s="54"/>
      <c r="D408" s="54"/>
      <c r="E408" s="54"/>
      <c r="F408" s="54"/>
      <c r="G408" s="54"/>
      <c r="H408" s="54"/>
      <c r="I408" s="54"/>
      <c r="J408" s="54"/>
    </row>
    <row r="409" spans="1:31" s="53" customFormat="1">
      <c r="C409" s="54"/>
      <c r="D409" s="54"/>
      <c r="E409" s="54"/>
      <c r="F409" s="54"/>
      <c r="G409" s="54"/>
      <c r="H409" s="54"/>
      <c r="I409" s="54"/>
      <c r="J409" s="54"/>
    </row>
    <row r="410" spans="1:31" s="53" customFormat="1">
      <c r="C410" s="54"/>
      <c r="D410" s="54"/>
      <c r="E410" s="54"/>
      <c r="F410" s="54"/>
      <c r="G410" s="54"/>
      <c r="H410" s="54"/>
      <c r="I410" s="54"/>
      <c r="J410" s="54"/>
    </row>
    <row r="411" spans="1:31" s="53" customFormat="1">
      <c r="C411" s="54"/>
      <c r="D411" s="54"/>
      <c r="E411" s="54"/>
      <c r="F411" s="54"/>
      <c r="G411" s="54"/>
      <c r="H411" s="54"/>
      <c r="I411" s="54"/>
      <c r="J411" s="54"/>
    </row>
    <row r="412" spans="1:31" s="53" customFormat="1">
      <c r="C412" s="54"/>
      <c r="D412" s="54"/>
      <c r="E412" s="54"/>
      <c r="F412" s="54"/>
      <c r="G412" s="54"/>
      <c r="H412" s="54"/>
      <c r="I412" s="54"/>
      <c r="J412" s="54"/>
    </row>
    <row r="413" spans="1:31" s="53" customFormat="1">
      <c r="C413" s="54"/>
      <c r="D413" s="54"/>
      <c r="E413" s="54"/>
      <c r="F413" s="54"/>
      <c r="G413" s="54"/>
      <c r="H413" s="54"/>
      <c r="I413" s="54"/>
      <c r="J413" s="54"/>
    </row>
    <row r="414" spans="1:31" s="53" customFormat="1">
      <c r="C414" s="54"/>
      <c r="D414" s="54"/>
      <c r="E414" s="54"/>
      <c r="F414" s="54"/>
      <c r="G414" s="54"/>
      <c r="H414" s="54"/>
      <c r="I414" s="54"/>
      <c r="J414" s="54"/>
    </row>
    <row r="415" spans="1:31" s="53" customFormat="1">
      <c r="C415" s="54"/>
      <c r="D415" s="54"/>
      <c r="E415" s="54"/>
      <c r="F415" s="54"/>
      <c r="G415" s="54"/>
      <c r="H415" s="54"/>
      <c r="I415" s="54"/>
      <c r="J415" s="54"/>
    </row>
    <row r="416" spans="1:31" s="53" customFormat="1">
      <c r="C416" s="54"/>
      <c r="D416" s="54"/>
      <c r="E416" s="54"/>
      <c r="F416" s="54"/>
      <c r="G416" s="54"/>
      <c r="H416" s="54"/>
      <c r="I416" s="54"/>
      <c r="J416" s="54"/>
    </row>
    <row r="417" spans="1:31" s="53" customFormat="1">
      <c r="C417" s="54"/>
      <c r="D417" s="54"/>
      <c r="E417" s="54"/>
      <c r="F417" s="54"/>
      <c r="G417" s="54"/>
      <c r="H417" s="54"/>
      <c r="I417" s="54"/>
      <c r="J417" s="54"/>
    </row>
    <row r="418" spans="1:31" s="53" customFormat="1">
      <c r="C418" s="54"/>
      <c r="D418" s="54"/>
      <c r="E418" s="54"/>
      <c r="F418" s="54"/>
      <c r="G418" s="54"/>
      <c r="H418" s="54"/>
      <c r="I418" s="54"/>
      <c r="J418" s="54"/>
    </row>
    <row r="419" spans="1:31" s="53" customFormat="1">
      <c r="C419" s="54"/>
      <c r="D419" s="54"/>
      <c r="E419" s="54"/>
      <c r="F419" s="54"/>
      <c r="G419" s="54"/>
      <c r="H419" s="54"/>
      <c r="I419" s="54"/>
      <c r="J419" s="54"/>
    </row>
    <row r="420" spans="1:31" s="53" customFormat="1">
      <c r="C420" s="54"/>
      <c r="D420" s="54"/>
      <c r="E420" s="54"/>
      <c r="F420" s="54"/>
      <c r="G420" s="54"/>
      <c r="H420" s="54"/>
      <c r="I420" s="54"/>
      <c r="J420" s="54"/>
    </row>
    <row r="421" spans="1:31" s="53" customFormat="1">
      <c r="C421" s="54"/>
      <c r="D421" s="54"/>
      <c r="E421" s="54"/>
      <c r="F421" s="54"/>
      <c r="G421" s="54"/>
      <c r="H421" s="54"/>
      <c r="I421" s="54"/>
      <c r="J421" s="54"/>
    </row>
    <row r="422" spans="1:31" s="53" customFormat="1">
      <c r="C422" s="54"/>
      <c r="D422" s="54"/>
      <c r="E422" s="54"/>
      <c r="F422" s="54"/>
      <c r="G422" s="54"/>
      <c r="H422" s="54"/>
      <c r="I422" s="54"/>
      <c r="J422" s="54"/>
    </row>
    <row r="423" spans="1:31" s="53" customFormat="1">
      <c r="C423" s="54"/>
      <c r="D423" s="54"/>
      <c r="E423" s="54"/>
      <c r="F423" s="54"/>
      <c r="G423" s="54"/>
      <c r="H423" s="54"/>
      <c r="I423" s="54"/>
      <c r="J423" s="54"/>
    </row>
    <row r="424" spans="1:31" s="53" customFormat="1">
      <c r="C424" s="54"/>
      <c r="D424" s="54"/>
      <c r="E424" s="54"/>
      <c r="F424" s="54"/>
      <c r="G424" s="54"/>
      <c r="H424" s="54"/>
      <c r="I424" s="54"/>
      <c r="J424" s="54"/>
    </row>
    <row r="425" spans="1:31" s="53" customFormat="1">
      <c r="C425" s="54"/>
      <c r="D425" s="54"/>
      <c r="E425" s="54"/>
      <c r="F425" s="54"/>
      <c r="G425" s="54"/>
      <c r="H425" s="54"/>
      <c r="I425" s="54"/>
      <c r="J425" s="54"/>
    </row>
    <row r="426" spans="1:31" s="53" customFormat="1">
      <c r="C426" s="54"/>
      <c r="D426" s="54"/>
      <c r="E426" s="54"/>
      <c r="F426" s="54"/>
      <c r="G426" s="54"/>
      <c r="H426" s="54"/>
      <c r="I426" s="54"/>
      <c r="J426" s="54"/>
    </row>
    <row r="427" spans="1:31" s="53" customFormat="1">
      <c r="C427" s="54"/>
      <c r="D427" s="54"/>
      <c r="E427" s="54"/>
      <c r="F427" s="54"/>
      <c r="G427" s="54"/>
      <c r="H427" s="54"/>
      <c r="I427" s="54"/>
      <c r="J427" s="54"/>
    </row>
    <row r="428" spans="1:31" s="53" customFormat="1">
      <c r="C428" s="54"/>
      <c r="D428" s="54"/>
      <c r="E428" s="54"/>
      <c r="F428" s="54"/>
      <c r="G428" s="54"/>
      <c r="H428" s="54"/>
      <c r="I428" s="54"/>
      <c r="J428" s="54"/>
    </row>
    <row r="429" spans="1:31" s="53" customFormat="1">
      <c r="C429" s="54"/>
      <c r="D429" s="54"/>
      <c r="E429" s="54"/>
      <c r="F429" s="54"/>
      <c r="G429" s="54"/>
      <c r="H429" s="54"/>
      <c r="I429" s="54"/>
      <c r="J429" s="54"/>
    </row>
    <row r="430" spans="1:31" s="53" customFormat="1">
      <c r="C430" s="54"/>
      <c r="D430" s="54"/>
      <c r="E430" s="54"/>
      <c r="F430" s="54"/>
      <c r="G430" s="54"/>
      <c r="H430" s="54"/>
      <c r="I430" s="54"/>
      <c r="J430" s="54"/>
    </row>
    <row r="431" spans="1:31" s="53" customFormat="1">
      <c r="C431" s="54"/>
      <c r="D431" s="54"/>
      <c r="E431" s="54"/>
      <c r="F431" s="54"/>
      <c r="G431" s="54"/>
      <c r="H431" s="54"/>
      <c r="I431" s="54"/>
      <c r="J431" s="54"/>
    </row>
    <row r="432" spans="1:31" s="53" customFormat="1">
      <c r="C432" s="54"/>
      <c r="D432" s="54"/>
      <c r="E432" s="54"/>
      <c r="F432" s="54"/>
      <c r="G432" s="54"/>
      <c r="H432" s="54"/>
      <c r="I432" s="54"/>
      <c r="J432" s="54"/>
    </row>
    <row r="433" spans="1:31" s="53" customFormat="1">
      <c r="C433" s="54"/>
      <c r="D433" s="54"/>
      <c r="E433" s="54"/>
      <c r="F433" s="54"/>
      <c r="G433" s="54"/>
      <c r="H433" s="54"/>
      <c r="I433" s="54"/>
      <c r="J433" s="54"/>
    </row>
    <row r="434" spans="1:31" s="53" customFormat="1">
      <c r="C434" s="54"/>
      <c r="D434" s="54"/>
      <c r="E434" s="54"/>
      <c r="F434" s="54"/>
      <c r="G434" s="54"/>
      <c r="H434" s="54"/>
      <c r="I434" s="54"/>
      <c r="J434" s="54"/>
    </row>
    <row r="435" spans="1:31" s="53" customFormat="1">
      <c r="C435" s="54"/>
      <c r="D435" s="54"/>
      <c r="E435" s="54"/>
      <c r="F435" s="54"/>
      <c r="G435" s="54"/>
      <c r="H435" s="54"/>
      <c r="I435" s="54"/>
      <c r="J435" s="54"/>
    </row>
    <row r="436" spans="1:31" s="53" customFormat="1">
      <c r="C436" s="54"/>
      <c r="D436" s="54"/>
      <c r="E436" s="54"/>
      <c r="F436" s="54"/>
      <c r="G436" s="54"/>
      <c r="H436" s="54"/>
      <c r="I436" s="54"/>
      <c r="J436" s="54"/>
    </row>
    <row r="437" spans="1:31" s="53" customFormat="1">
      <c r="C437" s="54"/>
    </row>
    <row r="438" spans="1:31" s="53" customFormat="1">
      <c r="C438" s="54"/>
    </row>
    <row r="439" spans="1:31" s="53" customFormat="1">
      <c r="C439" s="54"/>
    </row>
    <row r="440" spans="1:31" s="53" customFormat="1">
      <c r="C440" s="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true"/>
  <mergeCells>
    <mergeCell ref="A1:N1"/>
    <mergeCell ref="A3:A4"/>
    <mergeCell ref="B3:B4"/>
    <mergeCell ref="C3:C4"/>
    <mergeCell ref="D3:D4"/>
    <mergeCell ref="E3:E4"/>
    <mergeCell ref="F3:I3"/>
    <mergeCell ref="J3:J4"/>
    <mergeCell ref="K3:M3"/>
    <mergeCell ref="N3:N4"/>
    <mergeCell ref="F20:I20"/>
    <mergeCell ref="F21:I21"/>
    <mergeCell ref="F22:I22"/>
    <mergeCell ref="F23:I23"/>
    <mergeCell ref="F24:I24"/>
    <mergeCell ref="F25:I25"/>
    <mergeCell ref="C5:N5"/>
    <mergeCell ref="F13:I13"/>
    <mergeCell ref="F16:I16"/>
    <mergeCell ref="F17:I17"/>
    <mergeCell ref="F18:I18"/>
    <mergeCell ref="F19:I19"/>
    <mergeCell ref="F35:I35"/>
    <mergeCell ref="F36:I36"/>
    <mergeCell ref="F37:I37"/>
    <mergeCell ref="F40:I40"/>
    <mergeCell ref="F44:I44"/>
    <mergeCell ref="F45:I45"/>
    <mergeCell ref="B26:N26"/>
    <mergeCell ref="B29:N29"/>
    <mergeCell ref="B30:N30"/>
    <mergeCell ref="F31:I31"/>
    <mergeCell ref="F33:I33"/>
    <mergeCell ref="F34:I34"/>
    <mergeCell ref="F52:I52"/>
    <mergeCell ref="F53:I53"/>
    <mergeCell ref="B54:N54"/>
    <mergeCell ref="F55:I55"/>
    <mergeCell ref="B56:N56"/>
    <mergeCell ref="F57:I57"/>
    <mergeCell ref="F46:I46"/>
    <mergeCell ref="F47:I47"/>
    <mergeCell ref="F48:I48"/>
    <mergeCell ref="F49:I49"/>
    <mergeCell ref="F50:I50"/>
    <mergeCell ref="F51:I51"/>
    <mergeCell ref="B64:N64"/>
    <mergeCell ref="F65:I65"/>
    <mergeCell ref="F66:I66"/>
    <mergeCell ref="B67:N67"/>
    <mergeCell ref="B68:N68"/>
    <mergeCell ref="F69:I69"/>
    <mergeCell ref="F58:I58"/>
    <mergeCell ref="F59:I59"/>
    <mergeCell ref="F60:I60"/>
    <mergeCell ref="F61:I61"/>
    <mergeCell ref="F62:I62"/>
    <mergeCell ref="F63:I63"/>
    <mergeCell ref="B77:M77"/>
    <mergeCell ref="F78:I78"/>
    <mergeCell ref="F79:I79"/>
    <mergeCell ref="F80:I80"/>
    <mergeCell ref="F81:I81"/>
    <mergeCell ref="F82:I82"/>
    <mergeCell ref="F70:I70"/>
    <mergeCell ref="F71:I71"/>
    <mergeCell ref="F72:I72"/>
    <mergeCell ref="F73:I73"/>
    <mergeCell ref="B74:N74"/>
    <mergeCell ref="B75:N75"/>
    <mergeCell ref="B89:N89"/>
    <mergeCell ref="F90:I90"/>
    <mergeCell ref="F91:I91"/>
    <mergeCell ref="F92:I92"/>
    <mergeCell ref="F93:I93"/>
    <mergeCell ref="F94:I94"/>
    <mergeCell ref="F83:I83"/>
    <mergeCell ref="F84:I84"/>
    <mergeCell ref="F85:I85"/>
    <mergeCell ref="B86:N86"/>
    <mergeCell ref="F87:I87"/>
    <mergeCell ref="F88:I88"/>
    <mergeCell ref="F101:I101"/>
    <mergeCell ref="F102:I102"/>
    <mergeCell ref="F103:I103"/>
    <mergeCell ref="F104:I104"/>
    <mergeCell ref="F105:I105"/>
    <mergeCell ref="F106:I106"/>
    <mergeCell ref="F95:I95"/>
    <mergeCell ref="F96:I96"/>
    <mergeCell ref="F97:I97"/>
    <mergeCell ref="F98:I98"/>
    <mergeCell ref="F99:I99"/>
    <mergeCell ref="B100:N100"/>
    <mergeCell ref="F113:I113"/>
    <mergeCell ref="F114:I114"/>
    <mergeCell ref="B120:N120"/>
    <mergeCell ref="F134:I134"/>
    <mergeCell ref="F135:I135"/>
    <mergeCell ref="F136:I136"/>
    <mergeCell ref="F107:I107"/>
    <mergeCell ref="B108:N108"/>
    <mergeCell ref="F109:I109"/>
    <mergeCell ref="F110:I110"/>
    <mergeCell ref="B111:N111"/>
    <mergeCell ref="F112:I112"/>
    <mergeCell ref="F143:I143"/>
    <mergeCell ref="F144:I144"/>
    <mergeCell ref="F145:I145"/>
    <mergeCell ref="F146:I146"/>
    <mergeCell ref="F147:I147"/>
    <mergeCell ref="B148:N148"/>
    <mergeCell ref="B137:N137"/>
    <mergeCell ref="B138:N138"/>
    <mergeCell ref="F139:I139"/>
    <mergeCell ref="F140:I140"/>
    <mergeCell ref="F141:I141"/>
    <mergeCell ref="F142:I142"/>
    <mergeCell ref="F155:I155"/>
    <mergeCell ref="F156:I156"/>
    <mergeCell ref="F157:I157"/>
    <mergeCell ref="F158:I158"/>
    <mergeCell ref="F159:I159"/>
    <mergeCell ref="F160:I160"/>
    <mergeCell ref="F149:I149"/>
    <mergeCell ref="F150:I150"/>
    <mergeCell ref="F151:I151"/>
    <mergeCell ref="F152:I152"/>
    <mergeCell ref="F153:I153"/>
    <mergeCell ref="F154:I154"/>
    <mergeCell ref="F167:I167"/>
    <mergeCell ref="B168:N168"/>
    <mergeCell ref="F169:I169"/>
    <mergeCell ref="B170:N170"/>
    <mergeCell ref="B171:N171"/>
    <mergeCell ref="F172:I172"/>
    <mergeCell ref="F161:I161"/>
    <mergeCell ref="F162:I162"/>
    <mergeCell ref="F163:I163"/>
    <mergeCell ref="F164:I164"/>
    <mergeCell ref="F165:I165"/>
    <mergeCell ref="F166:I166"/>
    <mergeCell ref="F179:I179"/>
    <mergeCell ref="F180:I180"/>
    <mergeCell ref="F181:I181"/>
    <mergeCell ref="F182:I182"/>
    <mergeCell ref="F183:I183"/>
    <mergeCell ref="F184:I184"/>
    <mergeCell ref="F173:I173"/>
    <mergeCell ref="F174:I174"/>
    <mergeCell ref="F175:I175"/>
    <mergeCell ref="F176:I176"/>
    <mergeCell ref="F177:I177"/>
    <mergeCell ref="F178:I178"/>
    <mergeCell ref="B191:N191"/>
    <mergeCell ref="F192:I192"/>
    <mergeCell ref="F193:I193"/>
    <mergeCell ref="F194:I194"/>
    <mergeCell ref="F195:I195"/>
    <mergeCell ref="F196:I196"/>
    <mergeCell ref="F185:I185"/>
    <mergeCell ref="F186:I186"/>
    <mergeCell ref="F187:I187"/>
    <mergeCell ref="F188:I188"/>
    <mergeCell ref="F189:I189"/>
    <mergeCell ref="B190:N190"/>
    <mergeCell ref="F203:I203"/>
    <mergeCell ref="F204:I204"/>
    <mergeCell ref="F205:I205"/>
    <mergeCell ref="B206:N206"/>
    <mergeCell ref="B207:N207"/>
    <mergeCell ref="F208:I208"/>
    <mergeCell ref="F197:I197"/>
    <mergeCell ref="F198:I198"/>
    <mergeCell ref="F199:I199"/>
    <mergeCell ref="B200:N200"/>
    <mergeCell ref="F201:I201"/>
    <mergeCell ref="F202:I202"/>
    <mergeCell ref="F215:I215"/>
    <mergeCell ref="B216:N216"/>
    <mergeCell ref="F217:I217"/>
    <mergeCell ref="F218:I218"/>
    <mergeCell ref="F219:I219"/>
    <mergeCell ref="F220:I220"/>
    <mergeCell ref="F209:I209"/>
    <mergeCell ref="F210:I210"/>
    <mergeCell ref="F211:I211"/>
    <mergeCell ref="F212:I212"/>
    <mergeCell ref="F213:I213"/>
    <mergeCell ref="F214:I214"/>
    <mergeCell ref="B227:N227"/>
    <mergeCell ref="F228:I228"/>
    <mergeCell ref="F229:I229"/>
    <mergeCell ref="F230:I230"/>
    <mergeCell ref="F231:I231"/>
    <mergeCell ref="F232:I232"/>
    <mergeCell ref="F221:I221"/>
    <mergeCell ref="F222:I222"/>
    <mergeCell ref="F223:I223"/>
    <mergeCell ref="F224:I224"/>
    <mergeCell ref="F225:I225"/>
    <mergeCell ref="B226:N226"/>
    <mergeCell ref="B239:N239"/>
    <mergeCell ref="F240:I240"/>
    <mergeCell ref="F241:I241"/>
    <mergeCell ref="F242:I242"/>
    <mergeCell ref="F243:I243"/>
    <mergeCell ref="F244:I244"/>
    <mergeCell ref="F233:I233"/>
    <mergeCell ref="F234:I234"/>
    <mergeCell ref="F235:I235"/>
    <mergeCell ref="F236:I236"/>
    <mergeCell ref="F237:I237"/>
    <mergeCell ref="F238:I238"/>
    <mergeCell ref="F251:I251"/>
    <mergeCell ref="F252:I252"/>
    <mergeCell ref="F253:I253"/>
    <mergeCell ref="B254:N254"/>
    <mergeCell ref="B255:N255"/>
    <mergeCell ref="F256:I256"/>
    <mergeCell ref="F245:I245"/>
    <mergeCell ref="F246:I246"/>
    <mergeCell ref="F247:I247"/>
    <mergeCell ref="F248:I248"/>
    <mergeCell ref="F249:I249"/>
    <mergeCell ref="B250:N250"/>
    <mergeCell ref="F263:I263"/>
    <mergeCell ref="F264:I264"/>
    <mergeCell ref="F265:I265"/>
    <mergeCell ref="F266:I266"/>
    <mergeCell ref="F267:I267"/>
    <mergeCell ref="F268:I268"/>
    <mergeCell ref="F257:I257"/>
    <mergeCell ref="F258:I258"/>
    <mergeCell ref="F259:I259"/>
    <mergeCell ref="F260:I260"/>
    <mergeCell ref="F261:I261"/>
    <mergeCell ref="B262:N262"/>
    <mergeCell ref="F275:I275"/>
    <mergeCell ref="F276:I276"/>
    <mergeCell ref="F277:I277"/>
    <mergeCell ref="B278:N278"/>
    <mergeCell ref="F279:I279"/>
    <mergeCell ref="F280:I280"/>
    <mergeCell ref="F269:I269"/>
    <mergeCell ref="F270:I270"/>
    <mergeCell ref="B271:N271"/>
    <mergeCell ref="F272:I272"/>
    <mergeCell ref="F273:I273"/>
    <mergeCell ref="B274:N274"/>
    <mergeCell ref="F287:I287"/>
    <mergeCell ref="F288:I288"/>
    <mergeCell ref="F289:I289"/>
    <mergeCell ref="F290:I290"/>
    <mergeCell ref="B291:N291"/>
    <mergeCell ref="F292:I292"/>
    <mergeCell ref="F281:I281"/>
    <mergeCell ref="F282:I282"/>
    <mergeCell ref="F283:I283"/>
    <mergeCell ref="F284:I284"/>
    <mergeCell ref="F285:I285"/>
    <mergeCell ref="F286:I286"/>
    <mergeCell ref="F299:I299"/>
    <mergeCell ref="F300:I300"/>
    <mergeCell ref="F301:I301"/>
    <mergeCell ref="F302:I302"/>
    <mergeCell ref="F303:I303"/>
    <mergeCell ref="F304:I304"/>
    <mergeCell ref="F293:I293"/>
    <mergeCell ref="F294:I294"/>
    <mergeCell ref="F295:I295"/>
    <mergeCell ref="F296:I296"/>
    <mergeCell ref="F297:I297"/>
    <mergeCell ref="B298:N298"/>
    <mergeCell ref="F311:I311"/>
    <mergeCell ref="F312:I312"/>
    <mergeCell ref="F313:I313"/>
    <mergeCell ref="F314:I314"/>
    <mergeCell ref="F315:I315"/>
    <mergeCell ref="F316:I316"/>
    <mergeCell ref="F305:I305"/>
    <mergeCell ref="F306:I306"/>
    <mergeCell ref="F307:I307"/>
    <mergeCell ref="F308:I308"/>
    <mergeCell ref="F309:I309"/>
    <mergeCell ref="F310:I310"/>
    <mergeCell ref="F323:I323"/>
    <mergeCell ref="F324:I324"/>
    <mergeCell ref="F325:I325"/>
    <mergeCell ref="F326:I326"/>
    <mergeCell ref="F327:I327"/>
    <mergeCell ref="F328:I328"/>
    <mergeCell ref="F317:I317"/>
    <mergeCell ref="F318:I318"/>
    <mergeCell ref="B319:N319"/>
    <mergeCell ref="F320:I320"/>
    <mergeCell ref="B321:N321"/>
    <mergeCell ref="F322:I322"/>
    <mergeCell ref="F335:I335"/>
    <mergeCell ref="F336:I336"/>
    <mergeCell ref="F337:I337"/>
    <mergeCell ref="F338:I338"/>
    <mergeCell ref="F339:I339"/>
    <mergeCell ref="F340:I340"/>
    <mergeCell ref="B329:N329"/>
    <mergeCell ref="F330:I330"/>
    <mergeCell ref="F331:I331"/>
    <mergeCell ref="F332:I332"/>
    <mergeCell ref="F333:I333"/>
    <mergeCell ref="F334:I334"/>
    <mergeCell ref="B347:N347"/>
    <mergeCell ref="F348:I348"/>
    <mergeCell ref="F349:I349"/>
    <mergeCell ref="F350:I350"/>
    <mergeCell ref="B351:N351"/>
    <mergeCell ref="F352:I352"/>
    <mergeCell ref="F341:I341"/>
    <mergeCell ref="F342:I342"/>
    <mergeCell ref="B343:N343"/>
    <mergeCell ref="F344:I344"/>
    <mergeCell ref="F345:I345"/>
    <mergeCell ref="B346:N346"/>
    <mergeCell ref="B370:C370"/>
    <mergeCell ref="D370:F370"/>
    <mergeCell ref="I370:K370"/>
    <mergeCell ref="M370:N370"/>
    <mergeCell ref="F353:I353"/>
    <mergeCell ref="F354:I354"/>
    <mergeCell ref="B355:N355"/>
    <mergeCell ref="B356:N356"/>
    <mergeCell ref="F357:I357"/>
    <mergeCell ref="F358:I358"/>
    <mergeCell ref="L366:M366"/>
    <mergeCell ref="B368:C368"/>
    <mergeCell ref="B369:C369"/>
    <mergeCell ref="D369:F369"/>
    <mergeCell ref="I369:K369"/>
    <mergeCell ref="M369:N369"/>
    <mergeCell ref="F359:I359"/>
    <mergeCell ref="B360:N360"/>
    <mergeCell ref="F361:I361"/>
    <mergeCell ref="F362:I362"/>
    <mergeCell ref="F363:I363"/>
  </mergeCells>
  <conditionalFormatting sqref="B11">
    <cfRule type="expression" dxfId="0" priority="1" stopIfTrue="1">
      <formula>LEN(TRIM(B11))=0</formula>
    </cfRule>
  </conditionalFormatting>
  <conditionalFormatting sqref="B12">
    <cfRule type="expression" dxfId="1" priority="2" stopIfTrue="1">
      <formula>LEN(TRIM(B12))=0</formula>
    </cfRule>
  </conditionalFormatting>
  <conditionalFormatting sqref="B26">
    <cfRule type="expression" dxfId="2" priority="3" stopIfTrue="1">
      <formula>LEN(TRIM(B26))=0</formula>
    </cfRule>
  </conditionalFormatting>
  <conditionalFormatting sqref="B27">
    <cfRule type="expression" dxfId="3" priority="4" stopIfTrue="1">
      <formula>LEN(TRIM(B27))=0</formula>
    </cfRule>
  </conditionalFormatting>
  <conditionalFormatting sqref="B28">
    <cfRule type="expression" dxfId="4" priority="5" stopIfTrue="1">
      <formula>LEN(TRIM(B28))=0</formula>
    </cfRule>
  </conditionalFormatting>
  <conditionalFormatting sqref="B29">
    <cfRule type="expression" dxfId="5" priority="6" stopIfTrue="1">
      <formula>LEN(TRIM(B29))=0</formula>
    </cfRule>
  </conditionalFormatting>
  <conditionalFormatting sqref="B30">
    <cfRule type="expression" dxfId="6" priority="7" stopIfTrue="1">
      <formula>LEN(TRIM(B30))=0</formula>
    </cfRule>
  </conditionalFormatting>
  <conditionalFormatting sqref="B33">
    <cfRule type="expression" dxfId="7" priority="8" stopIfTrue="1">
      <formula>LEN(TRIM(B33))=0</formula>
    </cfRule>
  </conditionalFormatting>
  <conditionalFormatting sqref="B34">
    <cfRule type="expression" dxfId="8" priority="9" stopIfTrue="1">
      <formula>LEN(TRIM(B34))=0</formula>
    </cfRule>
  </conditionalFormatting>
  <conditionalFormatting sqref="B31:B32">
    <cfRule type="expression" dxfId="9" priority="10" stopIfTrue="1">
      <formula>LEN(TRIM(B31))=0</formula>
    </cfRule>
  </conditionalFormatting>
  <conditionalFormatting sqref="B35:B36">
    <cfRule type="expression" dxfId="10" priority="11" stopIfTrue="1">
      <formula>LEN(TRIM(B35))=0</formula>
    </cfRule>
  </conditionalFormatting>
  <conditionalFormatting sqref="B5">
    <cfRule type="expression" dxfId="11" priority="12" stopIfTrue="1">
      <formula>LEN(TRIM(B5))=0</formula>
    </cfRule>
  </conditionalFormatting>
  <conditionalFormatting sqref="B13:B25">
    <cfRule type="expression" dxfId="11" priority="13" stopIfTrue="1">
      <formula>LEN(TRIM(B5))=0</formula>
    </cfRule>
  </conditionalFormatting>
  <printOptions gridLines="false" gridLinesSet="true"/>
  <pageMargins left="0.5" right="0.25" top="0.75" bottom="0.5" header="0.3" footer="0.3"/>
  <pageSetup paperSize="146" orientation="landscape" scale="65" fitToHeight="1" fitToWidth="1" r:id="rId1"/>
  <headerFooter differentOddEven="false" differentFirst="false" scaleWithDoc="true" alignWithMargins="true">
    <oddHeader/>
    <oddFooter>&amp;CPage &amp;P of &amp;N</oddFooter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  2023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Tin</cp:lastModifiedBy>
  <dcterms:created xsi:type="dcterms:W3CDTF">2023-01-31T22:12:22+08:00</dcterms:created>
  <dcterms:modified xsi:type="dcterms:W3CDTF">2023-03-13T17:52:59+08:00</dcterms:modified>
  <dc:title/>
  <dc:description/>
  <dc:subject/>
  <cp:keywords/>
  <cp:category/>
</cp:coreProperties>
</file>