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Q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<sst xmlns="http://schemas.openxmlformats.org/spreadsheetml/2006/main" uniqueCount="139">
  <si>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FDP Form 11 - SEF Utilization</t>
  </si>
  <si>
    <t>(Deped-DBM-DILG Joint Circular No. 1 s. 2017, SEF Budget Accountability Form No. 1)</t>
  </si>
  <si>
    <t>SPECIAL EDUCATION FUND</t>
  </si>
  <si>
    <t>REGION:   1</t>
  </si>
  <si>
    <t>CALENDAR YEAR:   2023</t>
  </si>
  <si>
    <t>PROVINCE:   ILOCOS NORTE</t>
  </si>
  <si>
    <t>QUARTER:   4</t>
  </si>
  <si>
    <t>CITY/MUNICIPALITY:   BATAC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</si>
  <si>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</si>
  <si>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</si>
  <si>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</si>
  <si>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</si>
  <si>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</si>
  <si>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</si>
  <si>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</si>
  <si>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</si>
  <si>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</si>
  <si>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</si>
  <si>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</si>
  <si>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</si>
  <si>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 of Batac, Ilocos Norte</t>
  </si>
  <si>
    <t>Receipt from SEF</t>
  </si>
  <si>
    <t>P</t>
  </si>
  <si>
    <t>Less :</t>
  </si>
  <si>
    <r>
      <t xml:space="preserve">DISBURSEMENTS </t>
    </r>
    <r>
      <rPr>
        <rFont val="Calibri"/>
        <b val="false"/>
        <i val="false"/>
        <strike val="false"/>
        <color rgb="FF000000"/>
        <sz val="11"/>
        <u val="none"/>
      </rPr>
      <t xml:space="preserve">(broken down down by expense class and</t>
    </r>
  </si>
  <si>
    <t>by object of expenditures)</t>
  </si>
  <si>
    <t>Personal Services</t>
  </si>
  <si>
    <t>Maintenance and Other Operating Expenses</t>
  </si>
  <si>
    <t xml:space="preserve">   Agriculture &amp; Marine Supplies for Distribution</t>
  </si>
  <si>
    <t>1-04-02-050</t>
  </si>
  <si>
    <t>12-015</t>
  </si>
  <si>
    <t>12-022</t>
  </si>
  <si>
    <t xml:space="preserve">   Travelling Expenses</t>
  </si>
  <si>
    <t>5-02-01-010</t>
  </si>
  <si>
    <t>04-001</t>
  </si>
  <si>
    <t>05-001</t>
  </si>
  <si>
    <t>06-003</t>
  </si>
  <si>
    <t>08-036</t>
  </si>
  <si>
    <t>04-002</t>
  </si>
  <si>
    <t>08-037</t>
  </si>
  <si>
    <t>04-003</t>
  </si>
  <si>
    <t>08-038</t>
  </si>
  <si>
    <t>08-039</t>
  </si>
  <si>
    <t>08-040</t>
  </si>
  <si>
    <t>08-041</t>
  </si>
  <si>
    <t>08-042</t>
  </si>
  <si>
    <t xml:space="preserve">   Training Expenses</t>
  </si>
  <si>
    <t>5-02-02-010</t>
  </si>
  <si>
    <t>06-001</t>
  </si>
  <si>
    <t>08-002</t>
  </si>
  <si>
    <t>11-002</t>
  </si>
  <si>
    <t>12-001</t>
  </si>
  <si>
    <t>05-004</t>
  </si>
  <si>
    <t>06-002</t>
  </si>
  <si>
    <t>12-002</t>
  </si>
  <si>
    <t>08-003</t>
  </si>
  <si>
    <t>12-004</t>
  </si>
  <si>
    <t>08-004</t>
  </si>
  <si>
    <t>08-005</t>
  </si>
  <si>
    <t>12-005</t>
  </si>
  <si>
    <t>08-006</t>
  </si>
  <si>
    <t>12-006</t>
  </si>
  <si>
    <t>08-007</t>
  </si>
  <si>
    <t>12-016</t>
  </si>
  <si>
    <t>08-008</t>
  </si>
  <si>
    <t>12-003</t>
  </si>
  <si>
    <t>08-009</t>
  </si>
  <si>
    <t>12-014</t>
  </si>
  <si>
    <t>08-010</t>
  </si>
  <si>
    <t>08-011</t>
  </si>
  <si>
    <t>08-012</t>
  </si>
  <si>
    <t>08-013</t>
  </si>
  <si>
    <t>08-014</t>
  </si>
  <si>
    <t>08-015</t>
  </si>
  <si>
    <t>08-016</t>
  </si>
  <si>
    <t>08-017</t>
  </si>
  <si>
    <t>08-018</t>
  </si>
  <si>
    <t>08-019</t>
  </si>
  <si>
    <t>08-020</t>
  </si>
  <si>
    <t>08-021</t>
  </si>
  <si>
    <t>08-022</t>
  </si>
  <si>
    <t>08-023</t>
  </si>
  <si>
    <t>08-024</t>
  </si>
  <si>
    <t>08-025</t>
  </si>
  <si>
    <t>08-026</t>
  </si>
  <si>
    <t>08-027</t>
  </si>
  <si>
    <t>08-028</t>
  </si>
  <si>
    <t>08-029</t>
  </si>
  <si>
    <t>08-030</t>
  </si>
  <si>
    <t>08-031</t>
  </si>
  <si>
    <t>08-032</t>
  </si>
  <si>
    <t>08-033</t>
  </si>
  <si>
    <t>08-034</t>
  </si>
  <si>
    <t>08-035</t>
  </si>
  <si>
    <t xml:space="preserve">   Drugs &amp; Medicines Expenses</t>
  </si>
  <si>
    <t>5-02-03-070</t>
  </si>
  <si>
    <t>12-018</t>
  </si>
  <si>
    <t>12-023</t>
  </si>
  <si>
    <t xml:space="preserve">   Medical, Dental &amp; Lab. Supplies Expenses</t>
  </si>
  <si>
    <t>5-02-03-080</t>
  </si>
  <si>
    <t xml:space="preserve">   Agriculture &amp; Marine Supplies Expenses</t>
  </si>
  <si>
    <t>5-02-03-100</t>
  </si>
  <si>
    <t>12-012</t>
  </si>
  <si>
    <t xml:space="preserve">   Other Supplies &amp; Materials Expenses</t>
  </si>
  <si>
    <t>5-02-03-990</t>
  </si>
  <si>
    <t>08-001</t>
  </si>
  <si>
    <t>11-001</t>
  </si>
  <si>
    <t>12-007</t>
  </si>
  <si>
    <t>11-003</t>
  </si>
  <si>
    <t>12-017</t>
  </si>
  <si>
    <t>12-019</t>
  </si>
  <si>
    <t>12-020</t>
  </si>
  <si>
    <t>12-021</t>
  </si>
  <si>
    <t>12-024</t>
  </si>
  <si>
    <t xml:space="preserve">   Insurance Expenses</t>
  </si>
  <si>
    <t>5-02-16-030</t>
  </si>
  <si>
    <t>05-003</t>
  </si>
  <si>
    <t xml:space="preserve">   Other Maintenance and Operating Expenses</t>
  </si>
  <si>
    <t>5-02-99-990</t>
  </si>
  <si>
    <t>05-002</t>
  </si>
  <si>
    <t>12-008</t>
  </si>
  <si>
    <t>12-009</t>
  </si>
  <si>
    <t>12-010</t>
  </si>
  <si>
    <t>12-011</t>
  </si>
  <si>
    <t>12-013</t>
  </si>
  <si>
    <t>Capital Outlays</t>
  </si>
  <si>
    <t>Financial Expenses</t>
  </si>
  <si>
    <t>Sub-total</t>
  </si>
  <si>
    <t>Balance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</si>
  <si>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</si>
  <si>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</si>
  <si>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</si>
  <si>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</si>
  <si>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</si>
  <si>
    <t>Chairman, Local School Board</t>
  </si>
  <si>
    <t>AP</t>
  </si>
  <si>
    <t>**Always check for a refund (Cash DJ and CRJ)</t>
  </si>
  <si>
    <t>21800 AP</t>
  </si>
  <si>
    <t>Expended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</si>
</sst>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single"/>
      <sz val="11"/>
      <color rgb="FF000000"/>
      <name val="Calibri"/>
    </font>
    <font>
      <b val="1"/>
      <i val="0"/>
      <strike val="0"/>
      <u val="none"/>
      <sz val="12"/>
      <color rgb="FFFF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</fills>
  <borders count="3">
    <border/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2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64" fillId="3" borderId="0" applyFont="0" applyNumberFormat="1" applyFill="1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2952750</xdr:colOff>
      <xdr:row>116</xdr:row>
      <xdr:rowOff>47625</xdr:rowOff>
    </xdr:from>
    <xdr:ext cx="1209675" cy="6858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9525</xdr:rowOff>
    </xdr:from>
    <xdr:ext cx="1266825" cy="400050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U126"/>
  <sheetViews>
    <sheetView tabSelected="1" workbookViewId="0" zoomScale="85" zoomScaleNormal="85" showGridLines="true" showRowColHeaders="1">
      <pane xSplit="7" ySplit="2" topLeftCell="AY3" activePane="bottomRight" state="frozen"/>
      <selection pane="topRight"/>
      <selection pane="bottomLeft"/>
      <selection pane="bottomRight" activeCell="AY3" sqref="AY3"/>
    </sheetView>
  </sheetViews>
  <sheetFormatPr defaultRowHeight="14.4" outlineLevelRow="0" outlineLevelCol="0"/>
  <cols>
    <col min="1" max="1" width="6.28515625" customWidth="true" style="0"/>
    <col min="2" max="2" width="2.7109375" customWidth="true" style="0"/>
    <col min="3" max="3" width="44.7109375" customWidth="true" style="0"/>
    <col min="4" max="4" width="16" customWidth="true" style="0"/>
    <col min="5" max="5" width="1.5703125" customWidth="true" style="0"/>
    <col min="6" max="6" width="16.28515625" customWidth="true" style="0"/>
    <col min="7" max="7" width="7.7109375" customWidth="true" style="0"/>
    <col min="9" max="9" width="0" hidden="true" customWidth="true" style="0"/>
    <col min="10" max="10" width="0" hidden="true" customWidth="true" style="0"/>
    <col min="11" max="11" width="0" hidden="true" customWidth="true" style="0"/>
    <col min="12" max="12" width="0" hidden="true" customWidth="true" style="0"/>
    <col min="13" max="13" width="0" hidden="true" customWidth="true" style="0"/>
    <col min="15" max="15" width="13.28515625" customWidth="true" style="3"/>
    <col min="17" max="17" width="13.28515625" customWidth="true" style="3"/>
    <col min="19" max="19" width="14.28515625" customWidth="true" style="3"/>
    <col min="20" max="20" width="13.140625" customWidth="true" style="0"/>
    <col min="21" max="21" width="13.85546875" customWidth="true" style="0"/>
    <col min="22" max="22" width="11.5703125" hidden="true" customWidth="true" style="0"/>
    <col min="23" max="23" width="13.28515625" hidden="true" customWidth="true" style="0"/>
    <col min="24" max="24" width="14.140625" hidden="true" customWidth="true" style="0"/>
    <col min="25" max="25" width="13.28515625" hidden="true" customWidth="true" style="0"/>
    <col min="26" max="26" width="0" hidden="true" customWidth="true" style="0"/>
    <col min="27" max="27" width="0" hidden="true" customWidth="true" style="0"/>
    <col min="28" max="28" width="0" hidden="true" customWidth="true" style="0"/>
    <col min="29" max="29" width="11.5703125" hidden="true" customWidth="true" style="4"/>
    <col min="30" max="30" width="0" hidden="true" customWidth="true" style="0"/>
    <col min="31" max="31" width="13.28515625" hidden="true" customWidth="true" style="4"/>
    <col min="32" max="32" width="0" hidden="true" customWidth="true" style="0"/>
    <col min="33" max="33" width="0" hidden="true" customWidth="true" style="0"/>
    <col min="34" max="34" width="0" hidden="true" customWidth="true" style="0"/>
    <col min="35" max="35" width="0" hidden="true" customWidth="true" style="0"/>
    <col min="36" max="36" width="0" hidden="true" customWidth="true" style="0"/>
    <col min="37" max="37" width="0" hidden="true" customWidth="true" style="0"/>
    <col min="38" max="38" width="0" hidden="true" customWidth="true" style="0"/>
    <col min="39" max="39" width="0" hidden="true" customWidth="true" style="0"/>
    <col min="40" max="40" width="0" hidden="true" customWidth="true" style="0"/>
    <col min="41" max="41" width="0" hidden="true" customWidth="true" style="0"/>
    <col min="42" max="42" width="0" hidden="true" customWidth="true" style="0"/>
    <col min="43" max="43" width="0" hidden="true" customWidth="true" style="0"/>
    <col min="44" max="44" width="0" hidden="true" customWidth="true" style="0"/>
    <col min="45" max="45" width="0" hidden="true" customWidth="true" style="0"/>
    <col min="46" max="46" width="0" hidden="true" customWidth="true" style="0"/>
    <col min="47" max="47" width="0" hidden="true" customWidth="true" style="0"/>
    <col min="48" max="48" width="0" hidden="true" customWidth="true" style="0"/>
    <col min="49" max="49" width="0" hidden="true" customWidth="true" style="0"/>
    <col min="50" max="50" width="0" hidden="true" customWidth="true" style="0"/>
    <col min="51" max="51" width="0" hidden="true" customWidth="true" style="0"/>
    <col min="52" max="52" width="0" hidden="true" customWidth="true" style="0"/>
    <col min="53" max="53" width="0" hidden="true" customWidth="true" style="0"/>
    <col min="54" max="54" width="0" hidden="true" customWidth="true" style="0"/>
    <col min="55" max="55" width="0" hidden="true" customWidth="true" style="0"/>
    <col min="56" max="56" width="0" hidden="true" customWidth="true" style="0"/>
    <col min="57" max="57" width="0" hidden="true" customWidth="true" style="0"/>
    <col min="58" max="58" width="0" hidden="true" customWidth="true" style="0"/>
    <col min="59" max="59" width="0" hidden="true" customWidth="true" style="0"/>
    <col min="60" max="60" width="0" hidden="true" customWidth="true" style="0"/>
    <col min="61" max="61" width="0" hidden="true" customWidth="true" style="0"/>
    <col min="62" max="62" width="0" hidden="true" customWidth="true" style="0"/>
    <col min="63" max="63" width="0" hidden="true" customWidth="true" style="0"/>
    <col min="64" max="64" width="0" hidden="true" customWidth="true" style="0"/>
    <col min="65" max="65" width="0" hidden="true" customWidth="true" style="0"/>
    <col min="66" max="66" width="0" hidden="true" customWidth="true" style="0"/>
    <col min="67" max="67" width="0" hidden="true" customWidth="true" style="0"/>
    <col min="68" max="68" width="0" hidden="true" customWidth="true" style="0"/>
    <col min="69" max="69" width="0" hidden="true" customWidth="true" style="0"/>
    <col min="70" max="70" width="0" hidden="true" customWidth="true" style="0"/>
    <col min="71" max="71" width="0" hidden="true" customWidth="true" style="0"/>
    <col min="72" max="72" width="0" hidden="true" customWidth="true" style="0"/>
    <col min="73" max="73" width="0" hidden="true" customWidth="true" style="0"/>
  </cols>
  <sheetData>
    <row r="1" spans="1:73">
      <c r="A1" s="1" t="s">
        <v>0</v>
      </c>
      <c r="G1" s="2"/>
    </row>
    <row r="2" spans="1:73">
      <c r="A2" s="1" t="s">
        <v>1</v>
      </c>
    </row>
    <row r="4" spans="1:73" customHeight="1" ht="15.75">
      <c r="A4" s="18" t="s">
        <v>2</v>
      </c>
      <c r="B4" s="18"/>
      <c r="C4" s="18"/>
      <c r="D4" s="18"/>
      <c r="E4" s="18"/>
      <c r="F4" s="18"/>
      <c r="G4" s="18"/>
    </row>
    <row r="5" spans="1:73" customHeight="1" ht="15.75">
      <c r="A5" s="5"/>
      <c r="B5" s="5"/>
      <c r="C5" s="5"/>
      <c r="D5" s="5"/>
      <c r="E5" s="5"/>
      <c r="F5" s="5"/>
      <c r="G5" s="5"/>
    </row>
    <row r="6" spans="1:73" customHeight="1" ht="15.75">
      <c r="A6" s="6" t="s">
        <v>3</v>
      </c>
      <c r="B6" s="5"/>
      <c r="C6" s="5"/>
      <c r="D6" s="6" t="s">
        <v>4</v>
      </c>
      <c r="E6" s="5"/>
      <c r="F6" s="5"/>
      <c r="G6" s="5"/>
    </row>
    <row r="7" spans="1:73" customHeight="1" ht="15.75">
      <c r="A7" s="6" t="s">
        <v>5</v>
      </c>
      <c r="B7" s="5"/>
      <c r="C7" s="5"/>
      <c r="D7" s="6" t="s">
        <v>6</v>
      </c>
      <c r="E7" s="5"/>
      <c r="F7" s="5"/>
      <c r="G7" s="5"/>
    </row>
    <row r="8" spans="1:73" customHeight="1" ht="15.75">
      <c r="A8" s="6" t="s">
        <v>7</v>
      </c>
      <c r="B8" s="5"/>
      <c r="C8" s="5"/>
      <c r="D8" s="5"/>
      <c r="E8" s="5"/>
      <c r="F8" s="5"/>
      <c r="G8" s="5"/>
    </row>
    <row r="9" spans="1:73" customHeight="1" ht="15.75">
      <c r="A9" s="5"/>
      <c r="B9" s="5"/>
      <c r="C9" s="5"/>
      <c r="D9" s="5"/>
      <c r="E9" s="5"/>
      <c r="F9" s="5"/>
      <c r="G9" s="5"/>
    </row>
    <row r="10" spans="1:73">
      <c r="A10" s="19"/>
      <c r="B10" s="19"/>
      <c r="C10" s="19"/>
      <c r="D10" s="19"/>
      <c r="E10" s="19"/>
      <c r="F10" s="19"/>
      <c r="G10" s="19"/>
      <c r="I10" t="s">
        <v>8</v>
      </c>
      <c r="K10" t="s">
        <v>9</v>
      </c>
      <c r="M10" t="s">
        <v>10</v>
      </c>
      <c r="O10" s="3" t="s">
        <v>11</v>
      </c>
      <c r="Q10" s="3" t="s">
        <v>12</v>
      </c>
      <c r="S10" s="3" t="s">
        <v>13</v>
      </c>
      <c r="U10" t="s">
        <v>14</v>
      </c>
      <c r="W10" t="s">
        <v>15</v>
      </c>
      <c r="Y10" t="s">
        <v>16</v>
      </c>
      <c r="AA10" t="s">
        <v>17</v>
      </c>
      <c r="AC10" s="4" t="s">
        <v>18</v>
      </c>
      <c r="AE10" s="4" t="s">
        <v>19</v>
      </c>
    </row>
    <row r="12" spans="1:73">
      <c r="A12" s="2" t="s">
        <v>20</v>
      </c>
    </row>
    <row r="14" spans="1:73">
      <c r="A14" s="2" t="s">
        <v>21</v>
      </c>
      <c r="E14" s="2" t="s">
        <v>22</v>
      </c>
      <c r="F14" s="7">
        <f>14514212.9</f>
        <v>14514212.9</v>
      </c>
    </row>
    <row r="16" spans="1:73">
      <c r="A16" s="2" t="s">
        <v>23</v>
      </c>
      <c r="C16" s="2" t="s">
        <v>24</v>
      </c>
      <c r="O16" s="3"/>
      <c r="P16" s="3"/>
    </row>
    <row r="17" spans="1:73">
      <c r="A17" s="2"/>
      <c r="C17" t="s">
        <v>25</v>
      </c>
      <c r="O17" s="3"/>
      <c r="P17" s="3"/>
    </row>
    <row r="18" spans="1:73">
      <c r="O18" s="3"/>
      <c r="P18" s="3"/>
    </row>
    <row r="19" spans="1:73">
      <c r="C19" s="2" t="s">
        <v>26</v>
      </c>
      <c r="F19" s="4"/>
    </row>
    <row r="20" spans="1:73">
      <c r="F20" s="4">
        <v>0</v>
      </c>
      <c r="P20" s="3"/>
      <c r="Q20" s="3"/>
    </row>
    <row r="21" spans="1:73">
      <c r="F21" s="4">
        <v>0</v>
      </c>
      <c r="H21" s="4"/>
      <c r="P21" s="3"/>
      <c r="Q21" s="3"/>
      <c r="W21" s="3"/>
    </row>
    <row r="22" spans="1:73">
      <c r="C22" s="2" t="s">
        <v>27</v>
      </c>
      <c r="W22" s="3"/>
    </row>
    <row r="23" spans="1:73">
      <c r="C23" t="s">
        <v>28</v>
      </c>
      <c r="D23" t="s">
        <v>29</v>
      </c>
      <c r="F23" s="8">
        <f>SUM(H23:AE23)</f>
        <v>166105</v>
      </c>
      <c r="W23" s="3"/>
      <c r="AE23" s="9">
        <f>SUM(AE24:AE25)</f>
        <v>166105</v>
      </c>
    </row>
    <row r="24" spans="1:73" hidden="true">
      <c r="F24" s="8"/>
      <c r="W24" s="3"/>
      <c r="AD24" t="s">
        <v>30</v>
      </c>
      <c r="AE24" s="4">
        <v>80320</v>
      </c>
    </row>
    <row r="25" spans="1:73" hidden="true">
      <c r="F25" s="8"/>
      <c r="W25" s="3"/>
      <c r="AD25" t="s">
        <v>31</v>
      </c>
      <c r="AE25" s="4">
        <v>85785</v>
      </c>
    </row>
    <row r="26" spans="1:73">
      <c r="C26" t="s">
        <v>32</v>
      </c>
      <c r="D26" t="s">
        <v>33</v>
      </c>
      <c r="F26" s="8">
        <f>SUM(H26:AE26)</f>
        <v>792004</v>
      </c>
      <c r="O26" s="10">
        <f>SUM(O27:O29)</f>
        <v>163810</v>
      </c>
      <c r="P26" s="11"/>
      <c r="Q26" s="10">
        <f>SUM(Q27:Q29)</f>
        <v>63870</v>
      </c>
      <c r="R26" s="10"/>
      <c r="S26" s="10">
        <f>SUM(S27:S29)</f>
        <v>540000</v>
      </c>
      <c r="W26" s="10">
        <f>SUM(W27:W33)</f>
        <v>24324</v>
      </c>
    </row>
    <row r="27" spans="1:73" hidden="true">
      <c r="F27" s="8"/>
      <c r="N27" t="s">
        <v>34</v>
      </c>
      <c r="O27" s="3">
        <v>70400</v>
      </c>
      <c r="P27" t="s">
        <v>35</v>
      </c>
      <c r="Q27" s="3">
        <v>63870</v>
      </c>
      <c r="R27" t="s">
        <v>36</v>
      </c>
      <c r="S27" s="3">
        <v>540000</v>
      </c>
      <c r="V27" t="s">
        <v>37</v>
      </c>
      <c r="W27" s="3">
        <v>600</v>
      </c>
      <c r="X27" s="3"/>
    </row>
    <row r="28" spans="1:73" hidden="true">
      <c r="F28" s="8"/>
      <c r="N28" t="s">
        <v>38</v>
      </c>
      <c r="O28" s="3">
        <v>320</v>
      </c>
      <c r="V28" t="s">
        <v>39</v>
      </c>
      <c r="W28" s="3">
        <v>1800</v>
      </c>
    </row>
    <row r="29" spans="1:73" hidden="true">
      <c r="F29" s="8"/>
      <c r="N29" t="s">
        <v>40</v>
      </c>
      <c r="O29" s="3">
        <f>93130-40</f>
        <v>93090</v>
      </c>
      <c r="V29" t="s">
        <v>41</v>
      </c>
      <c r="W29" s="3">
        <v>300</v>
      </c>
    </row>
    <row r="30" spans="1:73" hidden="true">
      <c r="F30" s="8"/>
      <c r="V30" t="s">
        <v>42</v>
      </c>
      <c r="W30" s="3">
        <v>9999</v>
      </c>
    </row>
    <row r="31" spans="1:73" hidden="true">
      <c r="F31" s="8"/>
      <c r="V31" t="s">
        <v>43</v>
      </c>
      <c r="W31" s="3">
        <v>960</v>
      </c>
    </row>
    <row r="32" spans="1:73" hidden="true">
      <c r="F32" s="8"/>
      <c r="V32" t="s">
        <v>44</v>
      </c>
      <c r="W32" s="3">
        <v>9265</v>
      </c>
    </row>
    <row r="33" spans="1:73" hidden="true">
      <c r="F33" s="8"/>
      <c r="V33" t="s">
        <v>45</v>
      </c>
      <c r="W33" s="3">
        <v>1400</v>
      </c>
    </row>
    <row r="34" spans="1:73" hidden="true">
      <c r="F34" s="8"/>
      <c r="W34" s="3"/>
    </row>
    <row r="35" spans="1:73" hidden="true">
      <c r="F35" s="8"/>
      <c r="W35" s="3"/>
    </row>
    <row r="36" spans="1:73" hidden="true">
      <c r="F36" s="8"/>
      <c r="W36" s="3"/>
    </row>
    <row r="37" spans="1:73">
      <c r="C37" t="s">
        <v>46</v>
      </c>
      <c r="D37" t="s">
        <v>47</v>
      </c>
      <c r="F37" s="8">
        <f>SUM(H37:AE37)</f>
        <v>3426165</v>
      </c>
      <c r="O37" s="10">
        <f>SUM(O38:O75)</f>
        <v>1221330</v>
      </c>
      <c r="P37" s="11"/>
      <c r="Q37" s="10">
        <f>SUM(Q38:Q75)</f>
        <v>494805.45</v>
      </c>
      <c r="S37" s="10">
        <f>SUM(S38:S40)</f>
        <v>10304.55</v>
      </c>
      <c r="W37" s="10">
        <f>SUM(W38:W72)</f>
        <v>748600</v>
      </c>
      <c r="AC37" s="9">
        <f>SUM(AC38:AC39)</f>
        <v>1000</v>
      </c>
      <c r="AE37" s="9">
        <f>SUM(AE38:AE46)</f>
        <v>950125</v>
      </c>
    </row>
    <row r="38" spans="1:73" hidden="true">
      <c r="F38" s="8"/>
      <c r="N38" t="s">
        <v>34</v>
      </c>
      <c r="O38" s="3">
        <f>457700-1425</f>
        <v>456275</v>
      </c>
      <c r="P38" t="s">
        <v>35</v>
      </c>
      <c r="Q38" s="3">
        <f>474810</f>
        <v>474810</v>
      </c>
      <c r="R38" t="s">
        <v>48</v>
      </c>
      <c r="S38" s="3">
        <v>4769.75</v>
      </c>
      <c r="V38" t="s">
        <v>49</v>
      </c>
      <c r="W38" s="3">
        <v>19600</v>
      </c>
      <c r="X38" s="3"/>
      <c r="AB38" t="s">
        <v>50</v>
      </c>
      <c r="AC38" s="4">
        <v>1000</v>
      </c>
      <c r="AD38" t="s">
        <v>51</v>
      </c>
      <c r="AE38" s="4">
        <v>358400</v>
      </c>
    </row>
    <row r="39" spans="1:73" hidden="true">
      <c r="F39" s="8"/>
      <c r="N39" t="s">
        <v>38</v>
      </c>
      <c r="O39" s="3">
        <v>7415</v>
      </c>
      <c r="P39" t="s">
        <v>52</v>
      </c>
      <c r="Q39" s="3">
        <v>19995.45</v>
      </c>
      <c r="R39" t="s">
        <v>53</v>
      </c>
      <c r="S39" s="3">
        <v>5534.8</v>
      </c>
      <c r="V39" t="s">
        <v>49</v>
      </c>
      <c r="W39" s="3">
        <v>12000</v>
      </c>
      <c r="AD39" t="s">
        <v>54</v>
      </c>
      <c r="AE39" s="4">
        <v>1000</v>
      </c>
    </row>
    <row r="40" spans="1:73" hidden="true">
      <c r="F40" s="8"/>
      <c r="N40" t="s">
        <v>40</v>
      </c>
      <c r="O40" s="3">
        <v>757640</v>
      </c>
      <c r="V40" t="s">
        <v>55</v>
      </c>
      <c r="W40" s="3">
        <v>15000</v>
      </c>
      <c r="AD40" t="s">
        <v>56</v>
      </c>
      <c r="AE40" s="4">
        <v>156450</v>
      </c>
    </row>
    <row r="41" spans="1:73" hidden="true">
      <c r="F41" s="8"/>
      <c r="V41" t="s">
        <v>57</v>
      </c>
      <c r="W41" s="3">
        <v>10000</v>
      </c>
      <c r="AD41" t="s">
        <v>56</v>
      </c>
      <c r="AE41" s="4">
        <v>18320</v>
      </c>
    </row>
    <row r="42" spans="1:73" hidden="true">
      <c r="F42" s="8"/>
      <c r="V42" t="s">
        <v>58</v>
      </c>
      <c r="W42" s="3">
        <v>25000</v>
      </c>
      <c r="AD42" t="s">
        <v>59</v>
      </c>
      <c r="AE42" s="4">
        <v>5750</v>
      </c>
    </row>
    <row r="43" spans="1:73" hidden="true">
      <c r="F43" s="8"/>
      <c r="V43" t="s">
        <v>60</v>
      </c>
      <c r="W43" s="3">
        <v>25000</v>
      </c>
      <c r="AD43" t="s">
        <v>61</v>
      </c>
      <c r="AE43" s="4">
        <v>20700</v>
      </c>
    </row>
    <row r="44" spans="1:73" hidden="true">
      <c r="F44" s="8"/>
      <c r="V44" t="s">
        <v>62</v>
      </c>
      <c r="W44" s="3">
        <v>25000</v>
      </c>
      <c r="AD44" t="s">
        <v>63</v>
      </c>
      <c r="AE44" s="4">
        <v>9960</v>
      </c>
    </row>
    <row r="45" spans="1:73" hidden="true">
      <c r="F45" s="8"/>
      <c r="V45" t="s">
        <v>64</v>
      </c>
      <c r="W45" s="3">
        <v>25000</v>
      </c>
      <c r="AD45" t="s">
        <v>65</v>
      </c>
      <c r="AE45" s="4">
        <v>1500</v>
      </c>
    </row>
    <row r="46" spans="1:73" hidden="true">
      <c r="F46" s="8"/>
      <c r="V46" t="s">
        <v>66</v>
      </c>
      <c r="W46" s="3">
        <v>20000</v>
      </c>
      <c r="AD46" t="s">
        <v>67</v>
      </c>
      <c r="AE46" s="4">
        <v>378045</v>
      </c>
    </row>
    <row r="47" spans="1:73" hidden="true">
      <c r="F47" s="8"/>
      <c r="V47" t="s">
        <v>68</v>
      </c>
      <c r="W47" s="3">
        <v>10000</v>
      </c>
    </row>
    <row r="48" spans="1:73" hidden="true">
      <c r="F48" s="8"/>
      <c r="V48" t="s">
        <v>69</v>
      </c>
      <c r="W48" s="3">
        <v>40000</v>
      </c>
    </row>
    <row r="49" spans="1:73" hidden="true">
      <c r="F49" s="8"/>
      <c r="V49" t="s">
        <v>70</v>
      </c>
      <c r="W49" s="3">
        <v>20000</v>
      </c>
    </row>
    <row r="50" spans="1:73" hidden="true">
      <c r="F50" s="8"/>
      <c r="V50" t="s">
        <v>71</v>
      </c>
      <c r="W50" s="3">
        <v>15000</v>
      </c>
    </row>
    <row r="51" spans="1:73" hidden="true">
      <c r="F51" s="8"/>
      <c r="V51" t="s">
        <v>72</v>
      </c>
      <c r="W51" s="3">
        <v>30000</v>
      </c>
    </row>
    <row r="52" spans="1:73" hidden="true">
      <c r="F52" s="8"/>
      <c r="V52" t="s">
        <v>73</v>
      </c>
      <c r="W52" s="3">
        <v>25000</v>
      </c>
    </row>
    <row r="53" spans="1:73" hidden="true">
      <c r="F53" s="8"/>
      <c r="V53" t="s">
        <v>74</v>
      </c>
      <c r="W53" s="3">
        <v>25000</v>
      </c>
    </row>
    <row r="54" spans="1:73" hidden="true">
      <c r="F54" s="8"/>
      <c r="V54" t="s">
        <v>75</v>
      </c>
      <c r="W54" s="3">
        <v>20000</v>
      </c>
    </row>
    <row r="55" spans="1:73" hidden="true">
      <c r="F55" s="8"/>
      <c r="V55" t="s">
        <v>76</v>
      </c>
      <c r="W55" s="3">
        <v>20000</v>
      </c>
    </row>
    <row r="56" spans="1:73" hidden="true">
      <c r="F56" s="8"/>
      <c r="V56" t="s">
        <v>77</v>
      </c>
      <c r="W56" s="3">
        <v>10000</v>
      </c>
    </row>
    <row r="57" spans="1:73" hidden="true">
      <c r="F57" s="8"/>
      <c r="V57" t="s">
        <v>78</v>
      </c>
      <c r="W57" s="3">
        <v>15000</v>
      </c>
    </row>
    <row r="58" spans="1:73" hidden="true">
      <c r="F58" s="8"/>
      <c r="V58" t="s">
        <v>79</v>
      </c>
      <c r="W58" s="3">
        <v>40000</v>
      </c>
    </row>
    <row r="59" spans="1:73" hidden="true">
      <c r="F59" s="8"/>
      <c r="V59" t="s">
        <v>80</v>
      </c>
      <c r="W59" s="3">
        <v>25000</v>
      </c>
    </row>
    <row r="60" spans="1:73" hidden="true">
      <c r="F60" s="8"/>
      <c r="V60" t="s">
        <v>81</v>
      </c>
      <c r="W60" s="3">
        <v>40000</v>
      </c>
    </row>
    <row r="61" spans="1:73" hidden="true">
      <c r="F61" s="8"/>
      <c r="V61" t="s">
        <v>82</v>
      </c>
      <c r="W61" s="3">
        <v>20000</v>
      </c>
    </row>
    <row r="62" spans="1:73" hidden="true">
      <c r="F62" s="8"/>
      <c r="V62" t="s">
        <v>83</v>
      </c>
      <c r="W62" s="3">
        <v>30000</v>
      </c>
    </row>
    <row r="63" spans="1:73" hidden="true">
      <c r="F63" s="8"/>
      <c r="V63" t="s">
        <v>84</v>
      </c>
      <c r="W63" s="3">
        <v>20000</v>
      </c>
    </row>
    <row r="64" spans="1:73" hidden="true">
      <c r="F64" s="8"/>
      <c r="V64" t="s">
        <v>85</v>
      </c>
      <c r="W64" s="3">
        <v>30000</v>
      </c>
    </row>
    <row r="65" spans="1:73" hidden="true">
      <c r="F65" s="8"/>
      <c r="V65" t="s">
        <v>86</v>
      </c>
      <c r="W65" s="3">
        <v>25000</v>
      </c>
    </row>
    <row r="66" spans="1:73" hidden="true">
      <c r="F66" s="8"/>
      <c r="V66" t="s">
        <v>87</v>
      </c>
      <c r="W66" s="3">
        <v>10000</v>
      </c>
    </row>
    <row r="67" spans="1:73" hidden="true">
      <c r="F67" s="8"/>
      <c r="V67" t="s">
        <v>88</v>
      </c>
      <c r="W67" s="3">
        <v>10000</v>
      </c>
    </row>
    <row r="68" spans="1:73" hidden="true">
      <c r="F68" s="8"/>
      <c r="V68" t="s">
        <v>89</v>
      </c>
      <c r="W68" s="3">
        <v>10000</v>
      </c>
    </row>
    <row r="69" spans="1:73" hidden="true">
      <c r="F69" s="8"/>
      <c r="V69" t="s">
        <v>90</v>
      </c>
      <c r="W69" s="3">
        <v>10000</v>
      </c>
    </row>
    <row r="70" spans="1:73" hidden="true">
      <c r="F70" s="8"/>
      <c r="V70" t="s">
        <v>91</v>
      </c>
      <c r="W70" s="3">
        <v>24000</v>
      </c>
    </row>
    <row r="71" spans="1:73" hidden="true">
      <c r="F71" s="8"/>
      <c r="V71" t="s">
        <v>92</v>
      </c>
      <c r="W71" s="3">
        <v>24000</v>
      </c>
    </row>
    <row r="72" spans="1:73" hidden="true">
      <c r="F72" s="8"/>
      <c r="V72" t="s">
        <v>93</v>
      </c>
      <c r="W72" s="3">
        <v>24000</v>
      </c>
    </row>
    <row r="73" spans="1:73" hidden="true">
      <c r="F73" s="8"/>
      <c r="W73" s="3"/>
    </row>
    <row r="74" spans="1:73" hidden="true">
      <c r="F74" s="8"/>
      <c r="W74" s="3"/>
    </row>
    <row r="75" spans="1:73" hidden="true">
      <c r="F75" s="8"/>
      <c r="W75" s="3"/>
    </row>
    <row r="76" spans="1:73">
      <c r="C76" t="s">
        <v>94</v>
      </c>
      <c r="D76" t="s">
        <v>95</v>
      </c>
      <c r="F76" s="8">
        <f>SUM(H76:AE76)</f>
        <v>10900</v>
      </c>
      <c r="W76" s="3"/>
      <c r="AE76" s="9">
        <f>SUM(AE77:AE78)</f>
        <v>10900</v>
      </c>
    </row>
    <row r="77" spans="1:73" hidden="true">
      <c r="F77" s="8"/>
      <c r="W77" s="3"/>
      <c r="AD77" t="s">
        <v>96</v>
      </c>
      <c r="AE77" s="4">
        <v>8800</v>
      </c>
    </row>
    <row r="78" spans="1:73" hidden="true">
      <c r="F78" s="8"/>
      <c r="W78" s="3"/>
      <c r="AD78" t="s">
        <v>97</v>
      </c>
      <c r="AE78" s="4">
        <v>2100</v>
      </c>
    </row>
    <row r="79" spans="1:73">
      <c r="C79" t="s">
        <v>98</v>
      </c>
      <c r="D79" t="s">
        <v>99</v>
      </c>
      <c r="F79" s="8">
        <f>SUM(H79:AE79)</f>
        <v>5270</v>
      </c>
      <c r="W79" s="3"/>
      <c r="AE79" s="9">
        <f>SUM(AE80)</f>
        <v>5270</v>
      </c>
    </row>
    <row r="80" spans="1:73" hidden="true">
      <c r="F80" s="8"/>
      <c r="W80" s="3"/>
      <c r="AD80" t="s">
        <v>97</v>
      </c>
      <c r="AE80" s="4">
        <v>5270</v>
      </c>
    </row>
    <row r="81" spans="1:73">
      <c r="C81" t="s">
        <v>100</v>
      </c>
      <c r="D81" t="s">
        <v>101</v>
      </c>
      <c r="F81" s="8">
        <f>SUM(H81:AE81)</f>
        <v>36485</v>
      </c>
      <c r="W81" s="3"/>
      <c r="AE81" s="9">
        <f>SUM(AE82)</f>
        <v>36485</v>
      </c>
    </row>
    <row r="82" spans="1:73" hidden="true">
      <c r="F82" s="8"/>
      <c r="W82" s="3"/>
      <c r="AD82" t="s">
        <v>102</v>
      </c>
      <c r="AE82" s="4">
        <v>36485</v>
      </c>
    </row>
    <row r="83" spans="1:73">
      <c r="C83" t="s">
        <v>103</v>
      </c>
      <c r="D83" t="s">
        <v>104</v>
      </c>
      <c r="F83" s="8">
        <f>SUM(H83:AE83)</f>
        <v>1763497</v>
      </c>
      <c r="W83" s="10">
        <f>SUM(W84)</f>
        <v>478850</v>
      </c>
      <c r="AC83" s="9">
        <f>SUM(AC84:AC85)</f>
        <v>832250</v>
      </c>
      <c r="AE83" s="9">
        <f>SUM(AE84:AE90)</f>
        <v>452397</v>
      </c>
    </row>
    <row r="84" spans="1:73" hidden="true">
      <c r="F84" s="8"/>
      <c r="V84" t="s">
        <v>105</v>
      </c>
      <c r="W84" s="3">
        <v>478850</v>
      </c>
      <c r="AB84" t="s">
        <v>106</v>
      </c>
      <c r="AC84" s="4">
        <v>831250</v>
      </c>
      <c r="AD84" t="s">
        <v>107</v>
      </c>
      <c r="AE84" s="4">
        <v>74250</v>
      </c>
    </row>
    <row r="85" spans="1:73" hidden="true">
      <c r="F85" s="8"/>
      <c r="W85" s="3"/>
      <c r="AB85" t="s">
        <v>108</v>
      </c>
      <c r="AC85" s="4">
        <v>1000</v>
      </c>
      <c r="AD85" t="s">
        <v>109</v>
      </c>
      <c r="AE85" s="4">
        <v>9900</v>
      </c>
    </row>
    <row r="86" spans="1:73" hidden="true">
      <c r="F86" s="8"/>
      <c r="W86" s="3"/>
      <c r="AD86" t="s">
        <v>110</v>
      </c>
      <c r="AE86" s="4">
        <v>28357</v>
      </c>
    </row>
    <row r="87" spans="1:73" hidden="true">
      <c r="F87" s="8"/>
      <c r="W87" s="3"/>
      <c r="AD87" s="12" t="s">
        <v>111</v>
      </c>
      <c r="AE87" s="4">
        <v>26820</v>
      </c>
    </row>
    <row r="88" spans="1:73" hidden="true">
      <c r="F88" s="8"/>
      <c r="W88" s="3"/>
      <c r="AD88" t="s">
        <v>112</v>
      </c>
      <c r="AE88" s="4">
        <v>3000</v>
      </c>
    </row>
    <row r="89" spans="1:73" hidden="true">
      <c r="F89" s="8"/>
      <c r="W89" s="3"/>
      <c r="AD89" t="s">
        <v>113</v>
      </c>
      <c r="AE89" s="4">
        <v>310070</v>
      </c>
    </row>
    <row r="90" spans="1:73" hidden="true">
      <c r="F90" s="8"/>
      <c r="W90" s="3"/>
    </row>
    <row r="91" spans="1:73" hidden="true">
      <c r="F91" s="8"/>
      <c r="W91" s="3"/>
    </row>
    <row r="92" spans="1:73" hidden="true">
      <c r="F92" s="8"/>
      <c r="W92" s="3"/>
    </row>
    <row r="93" spans="1:73" hidden="true">
      <c r="F93" s="8"/>
      <c r="W93" s="3"/>
    </row>
    <row r="94" spans="1:73">
      <c r="C94" t="s">
        <v>114</v>
      </c>
      <c r="D94" t="s">
        <v>115</v>
      </c>
      <c r="F94" s="8">
        <f>SUM(H94:AE94)</f>
        <v>18120</v>
      </c>
      <c r="Q94" s="10">
        <f>SUM(Q95)</f>
        <v>18120</v>
      </c>
      <c r="W94" s="3"/>
    </row>
    <row r="95" spans="1:73" hidden="true">
      <c r="F95" s="8"/>
      <c r="P95" t="s">
        <v>116</v>
      </c>
      <c r="Q95" s="3">
        <v>18120</v>
      </c>
      <c r="W95" s="3"/>
    </row>
    <row r="96" spans="1:73">
      <c r="C96" t="s">
        <v>117</v>
      </c>
      <c r="D96" t="s">
        <v>118</v>
      </c>
      <c r="F96" s="8">
        <f>SUM(H96:AE96)</f>
        <v>3104341.97</v>
      </c>
      <c r="Q96" s="10">
        <f>SUM(Q97)</f>
        <v>1456920</v>
      </c>
      <c r="W96" s="3"/>
      <c r="AE96" s="9">
        <f>SUM(AE97:AE102)</f>
        <v>1647421.97</v>
      </c>
    </row>
    <row r="97" spans="1:73" hidden="true">
      <c r="F97" s="4"/>
      <c r="P97" t="s">
        <v>119</v>
      </c>
      <c r="Q97" s="4">
        <v>1456920</v>
      </c>
      <c r="AD97" t="s">
        <v>120</v>
      </c>
      <c r="AE97" s="4">
        <v>18600</v>
      </c>
    </row>
    <row r="98" spans="1:73" hidden="true">
      <c r="F98" s="4"/>
      <c r="AD98" t="s">
        <v>121</v>
      </c>
      <c r="AE98" s="4">
        <v>79050</v>
      </c>
    </row>
    <row r="99" spans="1:73" hidden="true">
      <c r="F99" s="4"/>
      <c r="AD99" t="s">
        <v>122</v>
      </c>
      <c r="AE99" s="4">
        <v>142362.45</v>
      </c>
    </row>
    <row r="100" spans="1:73" hidden="true">
      <c r="F100" s="4"/>
      <c r="AD100" t="s">
        <v>122</v>
      </c>
      <c r="AE100" s="4">
        <v>1366679.52</v>
      </c>
    </row>
    <row r="101" spans="1:73" hidden="true">
      <c r="F101" s="4"/>
      <c r="AD101" t="s">
        <v>123</v>
      </c>
      <c r="AE101" s="4">
        <v>10730</v>
      </c>
    </row>
    <row r="102" spans="1:73" hidden="true">
      <c r="F102" s="4"/>
      <c r="AD102" t="s">
        <v>124</v>
      </c>
      <c r="AE102" s="4">
        <v>30000</v>
      </c>
    </row>
    <row r="103" spans="1:73" hidden="true">
      <c r="F103" s="4"/>
    </row>
    <row r="104" spans="1:73" hidden="true">
      <c r="F104" s="4"/>
    </row>
    <row r="105" spans="1:73">
      <c r="F105" s="4"/>
    </row>
    <row r="106" spans="1:73">
      <c r="C106" s="2" t="s">
        <v>125</v>
      </c>
    </row>
    <row r="107" spans="1:73">
      <c r="F107" s="4">
        <v>0</v>
      </c>
    </row>
    <row r="108" spans="1:73">
      <c r="C108" s="2" t="s">
        <v>126</v>
      </c>
    </row>
    <row r="109" spans="1:73">
      <c r="F109" s="4">
        <v>0</v>
      </c>
    </row>
    <row r="110" spans="1:73">
      <c r="F110" s="4"/>
    </row>
    <row r="111" spans="1:73">
      <c r="B111" s="2"/>
      <c r="D111" s="2" t="s">
        <v>127</v>
      </c>
      <c r="F111" s="13">
        <f>SUM(F19:F110)</f>
        <v>9322887.97</v>
      </c>
    </row>
    <row r="112" spans="1:73" customHeight="1" ht="15.75">
      <c r="A112" s="2"/>
      <c r="D112" s="2" t="s">
        <v>128</v>
      </c>
      <c r="E112" s="2" t="s">
        <v>22</v>
      </c>
      <c r="F112" s="14">
        <f>F14-F111</f>
        <v>5191324.93</v>
      </c>
    </row>
    <row r="113" spans="1:73" customHeight="1" ht="15.75"/>
    <row r="116" spans="1:73" customHeight="1" ht="29.25">
      <c r="A116" s="20" t="s">
        <v>129</v>
      </c>
      <c r="B116" s="20"/>
      <c r="C116" s="20"/>
      <c r="D116" s="20"/>
      <c r="E116" s="20"/>
      <c r="F116" s="20"/>
    </row>
    <row r="117" spans="1:73">
      <c r="A117"/>
      <c r="C117"/>
      <c r="S117" s="3">
        <v>166105</v>
      </c>
      <c r="T117" s="4">
        <v>166105</v>
      </c>
      <c r="U117" s="4">
        <f>S117-T117</f>
        <v>0</v>
      </c>
      <c r="V117" s="4"/>
    </row>
    <row r="118" spans="1:73">
      <c r="D118" s="2"/>
      <c r="S118" s="3">
        <v>792004</v>
      </c>
      <c r="T118" s="4">
        <v>792004</v>
      </c>
      <c r="U118" s="4">
        <f>S118-T118</f>
        <v>0</v>
      </c>
      <c r="V118" s="4"/>
    </row>
    <row r="119" spans="1:73">
      <c r="A119" s="15" t="s">
        <v>130</v>
      </c>
      <c r="D119" s="15" t="s">
        <v>131</v>
      </c>
      <c r="S119" s="3">
        <v>3426165</v>
      </c>
      <c r="T119" s="4">
        <v>3426165</v>
      </c>
      <c r="U119" s="4">
        <f>S119-T119</f>
        <v>0</v>
      </c>
      <c r="V119" s="4"/>
    </row>
    <row r="120" spans="1:73">
      <c r="A120" t="s">
        <v>132</v>
      </c>
      <c r="D120" t="s">
        <v>133</v>
      </c>
      <c r="S120" s="3">
        <v>10900</v>
      </c>
      <c r="T120" s="4">
        <v>10900</v>
      </c>
      <c r="U120" s="4">
        <f>S120-T120</f>
        <v>0</v>
      </c>
      <c r="V120" s="4"/>
    </row>
    <row r="121" spans="1:73">
      <c r="D121" t="s">
        <v>134</v>
      </c>
      <c r="S121" s="3">
        <v>5270</v>
      </c>
      <c r="T121" s="4">
        <v>5270</v>
      </c>
      <c r="U121" s="4">
        <f>S121-T121</f>
        <v>0</v>
      </c>
      <c r="V121" s="4"/>
    </row>
    <row r="122" spans="1:73">
      <c r="S122" s="3">
        <v>36485</v>
      </c>
      <c r="T122" s="4">
        <v>701610</v>
      </c>
      <c r="U122" s="4">
        <f>S122-T122</f>
        <v>-665125</v>
      </c>
      <c r="V122" s="4">
        <v>257400</v>
      </c>
      <c r="W122" s="3">
        <v>374650</v>
      </c>
      <c r="X122" s="3">
        <v>33119.4</v>
      </c>
      <c r="Y122" s="3">
        <f>U122+V122+W122+X122</f>
        <v>44.400000000001</v>
      </c>
    </row>
    <row r="123" spans="1:73">
      <c r="T123" s="16">
        <v>576000</v>
      </c>
      <c r="U123" s="4">
        <f>S123-T123</f>
        <v>-576000</v>
      </c>
      <c r="V123" s="4" t="s">
        <v>135</v>
      </c>
    </row>
    <row r="124" spans="1:73" customHeight="1" ht="15.75">
      <c r="C124" s="17" t="s">
        <v>136</v>
      </c>
      <c r="S124" s="3">
        <v>1763497</v>
      </c>
      <c r="T124" s="4">
        <v>4719804</v>
      </c>
      <c r="U124" s="4">
        <f>S124-T124</f>
        <v>-2956307</v>
      </c>
      <c r="V124" s="4" t="s">
        <v>137</v>
      </c>
      <c r="X124" s="3">
        <f>U124+21800</f>
        <v>-2934507</v>
      </c>
      <c r="Y124" s="3">
        <f>1187843+1746664</f>
        <v>2934507</v>
      </c>
      <c r="Z124" t="s">
        <v>138</v>
      </c>
    </row>
    <row r="125" spans="1:73">
      <c r="S125" s="3">
        <v>18120</v>
      </c>
      <c r="T125" s="4">
        <v>18120</v>
      </c>
      <c r="U125" s="4">
        <f>S125-T125</f>
        <v>0</v>
      </c>
      <c r="V125" s="4"/>
    </row>
    <row r="126" spans="1:73">
      <c r="S126" s="3">
        <v>3104341.97</v>
      </c>
      <c r="T126" s="4">
        <v>3104341.97</v>
      </c>
      <c r="U126" s="4">
        <f>S126-T126</f>
        <v>-4.6566128730774E-10</v>
      </c>
      <c r="V126" s="3">
        <f>U126+1456920</f>
        <v>1456920</v>
      </c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4:G4"/>
    <mergeCell ref="A10:G10"/>
    <mergeCell ref="A116:F116"/>
  </mergeCells>
  <printOptions gridLines="false" gridLinesSet="true"/>
  <pageMargins left="0.7" right="0.7" top="0.75" bottom="0.75" header="0.3" footer="0.3"/>
  <pageSetup paperSize="1" orientation="portrait" scale="28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Tin</cp:lastModifiedBy>
  <dcterms:created xsi:type="dcterms:W3CDTF">2024-03-12T16:09:28+08:00</dcterms:created>
  <dcterms:modified xsi:type="dcterms:W3CDTF">2024-03-15T19:30:34+08:00</dcterms:modified>
  <dc:title/>
  <dc:description/>
  <dc:subject/>
  <cp:keywords/>
  <cp:category/>
</cp:coreProperties>
</file>