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drawings/drawing12.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5" autoFilterDateGrouping="true" firstSheet="5" minimized="false" showHorizontalScroll="true" showSheetTabs="true" showVerticalScroll="true" tabRatio="600" visibility="visible"/>
  </bookViews>
  <sheets>
    <sheet name="Form 7 - DFU" sheetId="1" r:id="rId4"/>
    <sheet name="FORM 12" sheetId="2" r:id="rId5"/>
    <sheet name="FORM 13" sheetId="3" r:id="rId6"/>
    <sheet name="FORM 11" sheetId="4" r:id="rId7"/>
    <sheet name="FORM 8" sheetId="5" r:id="rId8"/>
    <sheet name="Form 6a -TFU" sheetId="6" r:id="rId9"/>
    <sheet name="Form 2 - SIPB" sheetId="7" r:id="rId10"/>
    <sheet name="FORM 9" sheetId="8" r:id="rId11"/>
    <sheet name="FORM 11 SRE" sheetId="9" r:id="rId12"/>
    <sheet name="3RD BID - OUT " sheetId="10" r:id="rId13"/>
    <sheet name="FORM 10 A" sheetId="11" r:id="rId14"/>
    <sheet name="FORM 10 B" sheetId="12" r:id="rId15"/>
    <sheet name="FDPP LICENSE" sheetId="13" state="veryHidden" r:id="rId16"/>
  </sheets>
  <definedNames>
    <definedName name="_xlnm.Print_Titles" localSheetId="4">'FORM 8'!$10:$12</definedName>
    <definedName name="_xlnm.Print_Area" localSheetId="4">'FORM 8'!$A$1:$G$74</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<sst xmlns="http://schemas.openxmlformats.org/spreadsheetml/2006/main" uniqueCount="681">
  <si>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</si>
  <si>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</si>
  <si>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</si>
  <si>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</si>
  <si>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</si>
  <si>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</si>
  <si>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</si>
  <si>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</si>
  <si>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</si>
  <si>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</si>
  <si>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</si>
  <si>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</si>
  <si>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</si>
  <si>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</si>
  <si>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</si>
  <si>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</si>
  <si>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</si>
  <si>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</si>
  <si>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</si>
  <si>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</si>
  <si>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</si>
  <si>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</si>
  <si>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</si>
  <si>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</si>
  <si>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</si>
  <si>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</si>
  <si>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</si>
  <si>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</si>
  <si>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</si>
  <si>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</si>
  <si>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</si>
  <si>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</si>
  <si>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</si>
  <si>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</si>
  <si>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</si>
  <si>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</si>
  <si>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</si>
  <si>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</si>
  <si>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</si>
  <si>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</si>
  <si>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</si>
  <si>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</si>
  <si>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</si>
  <si>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</si>
  <si>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</si>
  <si>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</si>
  <si>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</si>
  <si>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</si>
  <si>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</si>
  <si>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</si>
  <si>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</si>
  <si>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</si>
  <si>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</si>
  <si>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</si>
  <si>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</si>
  <si>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</si>
  <si>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</si>
  <si>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</si>
  <si>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</si>
  <si>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</si>
  <si>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</si>
  <si>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</si>
  <si>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</si>
  <si>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</si>
  <si>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</si>
  <si>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</si>
  <si>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</si>
  <si>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</si>
  <si>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</si>
  <si>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</si>
  <si>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</si>
  <si>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</si>
  <si>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</si>
  <si>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</si>
  <si>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</si>
  <si>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</si>
  <si>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</si>
  <si>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</si>
  <si>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</si>
  <si>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Anne Bernadeth C. Samsam</t>
  </si>
  <si>
    <t>Travel</t>
  </si>
  <si>
    <t>Ariel R. Austria</t>
  </si>
  <si>
    <t>Christopher B. Lagmay</t>
  </si>
  <si>
    <t>Joselle Mariya C. Arcibal</t>
  </si>
  <si>
    <t>Kathleen Joy C. Acosta</t>
  </si>
  <si>
    <t>Kylie B. Diao</t>
  </si>
  <si>
    <t>Registration Fee</t>
  </si>
  <si>
    <t>Lucky Rene G. Bunye</t>
  </si>
  <si>
    <t>Rose Marie A. Oallesma</t>
  </si>
  <si>
    <t>Sherryl Mae V. Ulit</t>
  </si>
  <si>
    <t>Vanny C. Gamet</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</si>
  <si>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</si>
  <si>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</si>
  <si>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</si>
  <si>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</si>
  <si>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</si>
  <si>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</si>
  <si>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</si>
  <si>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</si>
  <si>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</si>
  <si>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</si>
  <si>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</si>
  <si>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</si>
  <si>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</si>
  <si>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</si>
  <si>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</si>
  <si>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</si>
  <si>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</si>
  <si>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</si>
  <si>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</si>
  <si>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</si>
  <si>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</si>
  <si>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</si>
  <si>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</si>
  <si>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</si>
  <si>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</si>
  <si>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</si>
  <si>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</si>
  <si>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2</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</si>
  <si>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</si>
  <si>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</si>
  <si>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</si>
  <si>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</si>
  <si>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</si>
  <si>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</si>
  <si>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</si>
  <si>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</si>
  <si>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</si>
  <si>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</si>
  <si>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</si>
  <si>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</si>
  <si>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</si>
  <si>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</si>
  <si>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</si>
  <si>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</si>
  <si>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</si>
  <si>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</si>
  <si>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</si>
  <si>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</si>
  <si>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</si>
  <si>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</si>
  <si>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</si>
  <si>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</si>
  <si>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</si>
  <si>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</si>
  <si>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</si>
  <si>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</si>
  <si>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</si>
  <si>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</si>
  <si>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</si>
  <si>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</si>
  <si>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</si>
  <si>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</si>
  <si>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2  (APRIL)</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</si>
  <si>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</si>
  <si>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</si>
  <si>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</si>
  <si>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</si>
  <si>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</si>
  <si>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</si>
  <si>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</si>
  <si>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</si>
  <si>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</si>
  <si>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</si>
  <si>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</si>
  <si>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</si>
  <si>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</si>
  <si>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</si>
  <si>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</si>
  <si>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</si>
  <si>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</si>
  <si>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</si>
  <si>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02-300</t>
  </si>
  <si>
    <t>03-315</t>
  </si>
  <si>
    <t>04-374</t>
  </si>
  <si>
    <t>03-531</t>
  </si>
  <si>
    <t>04-375</t>
  </si>
  <si>
    <t xml:space="preserve">        Cash for work program before calamities</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</si>
  <si>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</si>
  <si>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</si>
  <si>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</si>
  <si>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</si>
  <si>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</si>
  <si>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</si>
  <si>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</si>
  <si>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</si>
  <si>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</si>
  <si>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</si>
  <si>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</si>
  <si>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</si>
  <si>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</si>
  <si>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</si>
  <si>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</si>
  <si>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</si>
  <si>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</si>
  <si>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</si>
  <si>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</si>
  <si>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</si>
  <si>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</si>
  <si>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</si>
  <si>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</si>
  <si>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</si>
  <si>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</si>
  <si>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</si>
  <si>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</si>
  <si>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</si>
  <si>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</si>
  <si>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</si>
  <si>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</si>
  <si>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</si>
  <si>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</si>
  <si>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</si>
  <si>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</si>
  <si>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</si>
  <si>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</si>
  <si>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</si>
  <si>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</si>
  <si>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</si>
  <si>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</si>
  <si>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</si>
  <si>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</si>
  <si>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</si>
  <si>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</si>
  <si>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</si>
  <si>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</si>
  <si>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</si>
  <si>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</si>
  <si>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</si>
  <si>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</si>
  <si>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</si>
  <si>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</si>
  <si>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</si>
  <si>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</si>
  <si>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</si>
  <si>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</si>
  <si>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</si>
  <si>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</si>
  <si>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</si>
  <si>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</si>
  <si>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</si>
  <si>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</si>
  <si>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</si>
  <si>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</si>
  <si>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</si>
  <si>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</si>
  <si>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</si>
  <si>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</si>
  <si>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</si>
  <si>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</si>
  <si>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</si>
  <si>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</si>
  <si>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</si>
  <si>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</si>
  <si>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</si>
  <si>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</si>
  <si>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</si>
  <si>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</si>
  <si>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</si>
  <si>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</si>
  <si>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</si>
  <si>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</si>
  <si>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</si>
  <si>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</si>
  <si>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</si>
  <si>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</si>
  <si>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</si>
  <si>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</si>
  <si>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</si>
  <si>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</si>
  <si>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</si>
  <si>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</si>
  <si>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</si>
  <si>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</si>
  <si>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</si>
  <si>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</si>
  <si>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</si>
  <si>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</si>
  <si>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</si>
  <si>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</si>
  <si>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</si>
  <si>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</si>
  <si>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</si>
  <si>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</si>
  <si>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</si>
  <si>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</si>
  <si>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</si>
  <si>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</si>
  <si>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</si>
  <si>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</si>
  <si>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</si>
  <si>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</si>
  <si>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</si>
  <si>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</si>
  <si>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</si>
  <si>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</si>
  <si>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</si>
  <si>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</si>
  <si>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</si>
  <si>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</si>
  <si>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</si>
  <si>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</si>
  <si>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</si>
  <si>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</si>
  <si>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</si>
  <si>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</si>
  <si>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</si>
  <si>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</si>
  <si>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</si>
  <si>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</si>
  <si>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</si>
  <si>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</si>
  <si>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</si>
  <si>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</si>
  <si>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</si>
  <si>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</si>
  <si>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</si>
  <si>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</si>
  <si>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</si>
  <si>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</si>
  <si>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</si>
  <si>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</si>
  <si>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</si>
  <si>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</si>
  <si>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</si>
  <si>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</si>
  <si>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</si>
  <si>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</si>
  <si>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</si>
  <si>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</si>
  <si>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</si>
  <si>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</si>
  <si>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</si>
  <si>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</si>
  <si>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</si>
  <si>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</si>
  <si>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</si>
  <si>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</si>
  <si>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</si>
  <si>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</si>
  <si>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</si>
  <si>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</si>
  <si>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</si>
  <si>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</si>
  <si>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</si>
  <si>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</si>
  <si>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</si>
  <si>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</si>
  <si>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</si>
  <si>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</si>
  <si>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</si>
  <si>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</si>
  <si>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rPr>
        <rFont val="Times New Roman"/>
        <b val="true"/>
        <i val="false"/>
        <strike val="false"/>
        <color rgb="FF000000"/>
        <sz val="12"/>
        <u val="none"/>
      </rPr>
      <t xml:space="preserve">      QUARTER:    </t>
    </r>
    <r>
      <rPr>
        <rFont val="Times New Roman"/>
        <b val="true"/>
        <i val="false"/>
        <strike val="false"/>
        <color rgb="FF000000"/>
        <sz val="12"/>
        <u val="single"/>
      </rPr>
      <t xml:space="preserve">     2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</si>
  <si>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</si>
  <si>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</si>
  <si>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</si>
  <si>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</si>
  <si>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</si>
  <si>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</si>
  <si>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</si>
  <si>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</si>
  <si>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</si>
  <si>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</si>
  <si>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</si>
  <si>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</si>
  <si>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</si>
  <si>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</si>
  <si>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</si>
  <si>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</si>
  <si>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</si>
  <si>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</si>
  <si>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</si>
  <si>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</si>
  <si>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</si>
  <si>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</si>
  <si>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</si>
  <si>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</si>
  <si>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</si>
  <si>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</si>
  <si>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</si>
  <si>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</si>
  <si>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</si>
  <si>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</si>
  <si>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</si>
  <si>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</si>
  <si>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</si>
  <si>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</si>
  <si>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</si>
  <si>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</si>
  <si>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</si>
  <si>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</si>
  <si>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</si>
  <si>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</si>
  <si>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</si>
  <si>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</si>
  <si>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</si>
  <si>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</si>
  <si>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</si>
  <si>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</si>
  <si>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</si>
  <si>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</si>
  <si>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</si>
  <si>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</si>
  <si>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</si>
  <si>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</si>
  <si>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</si>
  <si>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</si>
  <si>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</si>
  <si>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</si>
  <si>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</si>
  <si>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</si>
  <si>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</si>
  <si>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</si>
  <si>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</si>
  <si>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</si>
  <si>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</si>
  <si>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</si>
  <si>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</si>
  <si>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</si>
  <si>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</si>
  <si>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</si>
  <si>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</si>
  <si>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</si>
  <si>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</si>
  <si>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</si>
  <si>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</si>
  <si>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</si>
  <si>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</si>
  <si>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</si>
  <si>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</si>
  <si>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</si>
  <si>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</si>
  <si>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</si>
  <si>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</si>
  <si>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</si>
  <si>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</si>
  <si>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</si>
  <si>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</si>
  <si>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</si>
  <si>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</si>
  <si>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</si>
  <si>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</si>
  <si>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</si>
  <si>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</si>
  <si>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</si>
  <si>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</si>
  <si>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</si>
  <si>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</si>
  <si>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</si>
  <si>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</si>
  <si>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</si>
  <si>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</si>
  <si>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</si>
  <si>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</si>
  <si>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</si>
  <si>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</si>
  <si>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</si>
  <si>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</si>
  <si>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</si>
  <si>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</si>
  <si>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</si>
  <si>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</si>
  <si>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</si>
  <si>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</si>
  <si>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</si>
  <si>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</si>
  <si>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</si>
  <si>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</si>
  <si>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</si>
  <si>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</si>
  <si>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</si>
  <si>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</si>
  <si>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</si>
  <si>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</si>
  <si>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</si>
  <si>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</si>
  <si>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</si>
  <si>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</si>
  <si>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</si>
  <si>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</si>
  <si>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</si>
  <si>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</si>
  <si>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</si>
  <si>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</si>
  <si>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</si>
  <si>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</si>
  <si>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</si>
  <si>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</si>
  <si>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</si>
  <si>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</si>
  <si>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</si>
  <si>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</si>
  <si>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</si>
  <si>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</si>
  <si>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</si>
  <si>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</si>
  <si>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</si>
  <si>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</si>
  <si>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</si>
  <si>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</si>
  <si>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</si>
  <si>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</si>
  <si>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</si>
  <si>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</si>
  <si>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</si>
  <si>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</si>
  <si>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</si>
  <si>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</si>
  <si>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</si>
  <si>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</si>
  <si>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</si>
  <si>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</si>
  <si>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</si>
  <si>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</si>
  <si>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</si>
  <si>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</si>
  <si>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</si>
  <si>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</si>
  <si>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</si>
  <si>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</si>
  <si>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</si>
  <si>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</si>
  <si>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</si>
  <si>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</si>
  <si>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</si>
  <si>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</si>
  <si>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</si>
  <si>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</si>
  <si>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</si>
  <si>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</si>
  <si>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</si>
  <si>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</si>
  <si>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</si>
  <si>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</si>
  <si>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</si>
  <si>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</si>
  <si>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</si>
  <si>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</si>
  <si>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</si>
  <si>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</si>
  <si>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</si>
  <si>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</si>
  <si>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</si>
  <si>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</si>
  <si>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</si>
  <si>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</si>
  <si>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</si>
  <si>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</si>
  <si>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</si>
  <si>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</si>
  <si>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</si>
  <si>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</si>
  <si>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</si>
  <si>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</si>
  <si>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</si>
  <si>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</si>
  <si>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</si>
  <si>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</si>
  <si>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</si>
  <si>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</si>
  <si>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</si>
  <si>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</si>
  <si>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</si>
  <si>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</si>
  <si>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</si>
  <si>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</si>
  <si>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</si>
  <si>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</si>
  <si>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</si>
  <si>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</si>
  <si>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</si>
  <si>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</si>
  <si>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</si>
  <si>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</si>
  <si>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</si>
  <si>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</si>
  <si>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</si>
  <si>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</si>
  <si>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</si>
  <si>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</si>
  <si>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</si>
  <si>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</si>
  <si>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</si>
  <si>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</si>
  <si>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</si>
  <si>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Third Quarter 2023</t>
  </si>
  <si>
    <t>July - 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</si>
  <si>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</si>
  <si>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</si>
  <si>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</si>
  <si>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</si>
  <si>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</si>
  <si>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</si>
  <si>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</si>
  <si>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</si>
  <si>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</si>
  <si>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</si>
  <si>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</si>
  <si>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</si>
  <si>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</si>
  <si>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</si>
  <si>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</si>
  <si>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</si>
  <si>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</si>
  <si>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</si>
  <si>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</si>
  <si>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</si>
  <si>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</si>
  <si>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</si>
  <si>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</si>
  <si>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</si>
  <si>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</si>
  <si>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</si>
  <si>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</si>
  <si>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</si>
  <si>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</si>
  <si>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</si>
  <si>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</si>
  <si>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</si>
  <si>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</si>
  <si>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</si>
  <si>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</si>
  <si>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</si>
  <si>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</si>
  <si>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</si>
  <si>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</si>
  <si>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</si>
  <si>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</si>
  <si>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</si>
  <si>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</si>
  <si>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</si>
  <si>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</si>
  <si>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</si>
  <si>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</si>
  <si>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</si>
  <si>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</si>
  <si>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</si>
  <si>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</si>
  <si>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</si>
  <si>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</si>
  <si>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</si>
  <si>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</si>
  <si>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</si>
  <si>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</si>
  <si>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</si>
  <si>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</si>
  <si>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</si>
  <si>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</si>
  <si>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</si>
  <si>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</si>
  <si>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</si>
  <si>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certify that we have reviewed the contents and hereby attest to the veracity and correctness of the data or information contained in this document.</t>
  </si>
  <si>
    <t xml:space="preserve">     MARLON F. SORIA                       WILMA T. ICUSPIT                  NORALYN I. MANAHAN                      HILARION G. NALUPTA                         NORIEL BENSON R. TABUNAN</t>
  </si>
  <si>
    <t xml:space="preserve">         BAC CHAIRMAN                                       BAC VICE CHAIRMAN                        BAC MEMBER                                             BAC MEMBER                                                                BAC MEMBER</t>
  </si>
  <si>
    <t>Second Quarter 2023</t>
  </si>
  <si>
    <t>JULY-SEPTEMBER</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</si>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</sst>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5">
    <numFmt numFmtId="164" formatCode="[$-3409]mmmm\ dd\,\ yyyy;@"/>
    <numFmt numFmtId="165" formatCode="_-* #,##0.00_-;\-* #,##0.00_-;_-* &quot;-&quot;??_-;_-@_-"/>
    <numFmt numFmtId="166" formatCode="mm/dd/yy;@"/>
    <numFmt numFmtId="167" formatCode="_(* #,##0.00_);_(* \(#,##0.00\);_(* &quot;-&quot;??_);_(@_)"/>
    <numFmt numFmtId="168" formatCode="[$-409]d\-mmm\-yyyy;@"/>
  </numFmts>
  <fonts count="4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1"/>
      <i val="1"/>
      <strike val="0"/>
      <u val="none"/>
      <sz val="10"/>
      <color rgb="FF000000"/>
      <name val="Cambria"/>
    </font>
    <font>
      <b val="1"/>
      <i val="1"/>
      <strike val="0"/>
      <u val="none"/>
      <sz val="11"/>
      <color rgb="FF000000"/>
      <name val="Cambria"/>
    </font>
    <font>
      <b val="0"/>
      <i val="1"/>
      <strike val="0"/>
      <u val="none"/>
      <sz val="11"/>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0070C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25">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1"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4" numFmtId="0" fillId="2" borderId="0" applyFont="1" applyNumberFormat="0" applyFill="0" applyBorder="0" applyAlignment="1">
      <alignment horizontal="center" vertical="bottom" textRotation="0" wrapText="false" shrinkToFit="false"/>
    </xf>
    <xf xfId="0" fontId="12"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center" textRotation="0" wrapText="true" shrinkToFit="false"/>
    </xf>
    <xf xfId="0" fontId="3" numFmtId="0" fillId="2" borderId="0" applyFont="1" applyNumberFormat="0" applyFill="0" applyBorder="0" applyAlignment="1">
      <alignment horizontal="center" vertical="bottom" textRotation="0" wrapText="false" shrinkToFit="false"/>
    </xf>
    <xf xfId="0" fontId="8" numFmtId="0" fillId="2" borderId="0" applyFont="1" applyNumberFormat="0" applyFill="0" applyBorder="0" applyAlignment="0">
      <alignment horizontal="general" vertical="bottom" textRotation="0" wrapText="false" shrinkToFit="false"/>
    </xf>
    <xf xfId="0" fontId="8"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18" numFmtId="0" fillId="2" borderId="0" applyFont="1" applyNumberFormat="0" applyFill="0" applyBorder="0" applyAlignment="1">
      <alignment horizontal="left" vertical="top" textRotation="0" wrapText="true" shrinkToFit="false"/>
    </xf>
    <xf xfId="0" fontId="18" numFmtId="0" fillId="2" borderId="0" applyFont="1" applyNumberFormat="0" applyFill="0" applyBorder="0" applyAlignment="1">
      <alignment horizontal="center" vertical="center" textRotation="0" wrapText="true" shrinkToFit="false"/>
    </xf>
    <xf xfId="0" fontId="19" numFmtId="0" fillId="2" borderId="0" applyFont="1" applyNumberFormat="0" applyFill="0" applyBorder="0" applyAlignment="1">
      <alignment horizontal="left" vertical="center" textRotation="0" wrapText="true" shrinkToFit="false"/>
    </xf>
    <xf xfId="0" fontId="19" numFmtId="0" fillId="2" borderId="7" applyFont="1" applyNumberFormat="0" applyFill="0" applyBorder="1" applyAlignment="1">
      <alignment horizontal="center" vertical="center" textRotation="0" wrapText="true" shrinkToFit="false"/>
    </xf>
    <xf xfId="0" fontId="19" numFmtId="0" fillId="2" borderId="7" applyFont="1" applyNumberFormat="0" applyFill="0" applyBorder="1" applyAlignment="1">
      <alignment horizontal="left" vertical="center" textRotation="0" wrapText="true" shrinkToFit="false"/>
    </xf>
    <xf xfId="0" fontId="19" numFmtId="0" fillId="2" borderId="7" applyFont="1" applyNumberFormat="0" applyFill="0" applyBorder="1" applyAlignment="1">
      <alignment horizontal="right" vertical="center" textRotation="0" wrapText="true" shrinkToFit="false"/>
    </xf>
    <xf xfId="0" fontId="19" numFmtId="0" fillId="2" borderId="0" applyFont="1" applyNumberFormat="0" applyFill="0" applyBorder="0" applyAlignment="1">
      <alignment horizontal="center" vertical="center" textRotation="0" wrapText="true" shrinkToFit="false"/>
    </xf>
    <xf xfId="0" fontId="20" numFmtId="0" fillId="2" borderId="0" applyFont="1" applyNumberFormat="0" applyFill="0" applyBorder="0" applyAlignment="1">
      <alignment horizontal="center" vertical="bottom" textRotation="0" wrapText="true" shrinkToFit="false"/>
    </xf>
    <xf xfId="0" fontId="18"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9" numFmtId="0" fillId="2" borderId="9" applyFont="1" applyNumberFormat="0" applyFill="0" applyBorder="1" applyAlignment="1">
      <alignment horizontal="center" vertical="center" textRotation="0" wrapText="true" shrinkToFit="false"/>
    </xf>
    <xf xfId="0" fontId="19" numFmtId="0" fillId="2" borderId="0" applyFont="1" applyNumberFormat="0" applyFill="0" applyBorder="0" applyAlignment="1">
      <alignment horizontal="right" vertical="center" textRotation="0" wrapText="true" shrinkToFit="false"/>
    </xf>
    <xf xfId="0" fontId="2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3" numFmtId="0" fillId="2" borderId="0" applyFont="1" applyNumberFormat="0" applyFill="0" applyBorder="0" applyAlignment="1">
      <alignment horizontal="general" vertical="top" textRotation="0" wrapText="false" shrinkToFit="false"/>
    </xf>
    <xf xfId="0" fontId="23"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5" numFmtId="0" fillId="2" borderId="0" applyFont="1" applyNumberFormat="0" applyFill="0" applyBorder="0" applyAlignment="1">
      <alignment horizontal="center" vertical="center" textRotation="0" wrapText="false" shrinkToFit="false"/>
    </xf>
    <xf xfId="0" fontId="25" numFmtId="0" fillId="2" borderId="0" applyFont="1" applyNumberFormat="0" applyFill="0" applyBorder="0" applyAlignment="1">
      <alignment horizontal="left" vertical="center" textRotation="0" wrapText="false" shrinkToFit="false"/>
    </xf>
    <xf xfId="0" fontId="26" numFmtId="0" fillId="2" borderId="0" applyFont="1" applyNumberFormat="0"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3"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6" numFmtId="167" fillId="2" borderId="4" applyFont="1" applyNumberFormat="1" applyFill="0" applyBorder="1" applyAlignment="0">
      <alignment horizontal="general" vertical="bottom" textRotation="0" wrapText="false" shrinkToFit="false"/>
    </xf>
    <xf xfId="0" fontId="26" numFmtId="167" fillId="2" borderId="10"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true" shrinkToFit="false"/>
    </xf>
    <xf xfId="0" fontId="26" numFmtId="0" fillId="2" borderId="0" applyFont="1" applyNumberFormat="0" applyFill="0" applyBorder="0" applyAlignment="1">
      <alignment horizontal="center" vertical="bottom" textRotation="0" wrapText="false" shrinkToFit="false"/>
    </xf>
    <xf xfId="0" fontId="26" numFmtId="167" fillId="2" borderId="0" applyFont="1" applyNumberFormat="1" applyFill="0" applyBorder="0" applyAlignment="1">
      <alignment horizontal="center"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167" fillId="2" borderId="0" applyFont="1" applyNumberFormat="1"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7" numFmtId="0" fillId="2" borderId="11" applyFont="1" applyNumberFormat="0" applyFill="0" applyBorder="1"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false" shrinkToFit="false"/>
      <protection locked="false"/>
    </xf>
    <xf xfId="0" fontId="28" numFmtId="0" fillId="2" borderId="0" applyFont="1" applyNumberFormat="0" applyFill="0" applyBorder="0" applyAlignment="1" applyProtection="true">
      <alignment horizontal="general" vertical="center" textRotation="0" wrapText="true" shrinkToFit="false"/>
      <protection locked="false"/>
    </xf>
    <xf xfId="0" fontId="29" numFmtId="0" fillId="2" borderId="11" applyFont="1" applyNumberFormat="0" applyFill="0" applyBorder="1" applyAlignment="1">
      <alignment horizontal="general" vertical="center" textRotation="0" wrapText="false" shrinkToFit="false"/>
    </xf>
    <xf xfId="0" fontId="28" numFmtId="0" fillId="2" borderId="4" applyFont="1" applyNumberFormat="0" applyFill="0" applyBorder="1" applyAlignment="1" applyProtection="true">
      <alignment horizontal="general" vertical="top"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30" numFmtId="0" fillId="2" borderId="2" applyFont="1" applyNumberFormat="0" applyFill="0" applyBorder="1" applyAlignment="1">
      <alignment horizontal="left" vertical="bottom" textRotation="0" wrapText="false" shrinkToFit="false"/>
    </xf>
    <xf xfId="0" fontId="30"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7" numFmtId="0" fillId="2" borderId="15" applyFont="1" applyNumberFormat="0" applyFill="0" applyBorder="1" applyAlignment="0" applyProtection="true">
      <alignment horizontal="general" vertical="bottom" textRotation="0" wrapText="false" shrinkToFit="false"/>
      <protection locked="false"/>
    </xf>
    <xf xfId="0" fontId="27" numFmtId="0" fillId="2" borderId="0" applyFont="1" applyNumberFormat="0" applyFill="0" applyBorder="0" applyAlignment="0" applyProtection="true">
      <alignment horizontal="general" vertical="bottom" textRotation="0" wrapText="false" shrinkToFit="false"/>
      <protection locked="false"/>
    </xf>
    <xf xfId="0" fontId="27" numFmtId="0" fillId="2" borderId="16" applyFont="1" applyNumberFormat="0" applyFill="0" applyBorder="1" applyAlignment="0" applyProtection="true">
      <alignment horizontal="general" vertical="bottom" textRotation="0" wrapText="false" shrinkToFit="false"/>
      <protection locked="false"/>
    </xf>
    <xf xfId="0" fontId="27"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general" vertical="center" textRotation="0" wrapText="false" shrinkToFit="false"/>
    </xf>
    <xf xfId="0" fontId="21"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true" shrinkToFit="false"/>
    </xf>
    <xf xfId="0" fontId="28" numFmtId="0" fillId="2" borderId="0" applyFont="1" applyNumberFormat="0" applyFill="0" applyBorder="0" applyAlignment="1">
      <alignment horizontal="general" vertical="top" textRotation="0" wrapText="true" shrinkToFit="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21" numFmtId="0" fillId="2" borderId="1" applyFont="1" applyNumberFormat="0" applyFill="0" applyBorder="1" applyAlignment="1">
      <alignment horizontal="general" vertical="center" textRotation="0" wrapText="false" shrinkToFit="false"/>
    </xf>
    <xf xfId="0" fontId="21"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31" numFmtId="0" fillId="2" borderId="16" applyFont="1" applyNumberFormat="0" applyFill="0" applyBorder="1" applyAlignment="1">
      <alignment horizontal="center" vertical="bottom" textRotation="0" wrapText="false" shrinkToFit="false"/>
    </xf>
    <xf xfId="0" fontId="31" numFmtId="0" fillId="2" borderId="4" applyFont="1" applyNumberFormat="0" applyFill="0" applyBorder="1" applyAlignment="1">
      <alignment horizontal="center"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2"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21"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29"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1">
      <alignment horizontal="center" vertical="bottom" textRotation="0" wrapText="false" shrinkToFit="false"/>
    </xf>
    <xf xfId="0" fontId="33" numFmtId="0" fillId="2" borderId="0" applyFont="1" applyNumberFormat="0" applyFill="0" applyBorder="0" applyAlignment="1">
      <alignment horizontal="left" vertical="bottom" textRotation="0" wrapText="false" shrinkToFit="false"/>
    </xf>
    <xf xfId="0" fontId="33" numFmtId="0" fillId="2" borderId="1" applyFont="1" applyNumberFormat="0" applyFill="0" applyBorder="1" applyAlignment="1">
      <alignment horizontal="center" vertical="center" textRotation="0" wrapText="false" shrinkToFit="false"/>
    </xf>
    <xf xfId="0" fontId="33" numFmtId="167" fillId="2" borderId="1" applyFont="1" applyNumberFormat="1" applyFill="0" applyBorder="1" applyAlignment="1">
      <alignment horizontal="center" vertical="center" textRotation="0" wrapText="true" shrinkToFit="false"/>
    </xf>
    <xf xfId="0" fontId="33" numFmtId="0" fillId="2" borderId="1" applyFont="1" applyNumberFormat="0" applyFill="0" applyBorder="1" applyAlignment="1">
      <alignment horizontal="center" vertical="center" textRotation="0" wrapText="true" shrinkToFit="false"/>
    </xf>
    <xf xfId="0" fontId="33" numFmtId="0" fillId="2" borderId="0" applyFont="1" applyNumberFormat="0" applyFill="0" applyBorder="0" applyAlignment="1">
      <alignment horizontal="center" vertical="center" textRotation="0" wrapText="true" shrinkToFit="false"/>
    </xf>
    <xf xfId="0" fontId="33"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center" vertical="bottom" textRotation="0" wrapText="false" shrinkToFit="false"/>
    </xf>
    <xf xfId="0" fontId="34" numFmtId="0" fillId="2" borderId="1" applyFont="1" applyNumberFormat="0" applyFill="0" applyBorder="1" applyAlignment="1">
      <alignment horizontal="general" vertical="center" textRotation="0" wrapText="true" shrinkToFit="false"/>
    </xf>
    <xf xfId="0" fontId="34" numFmtId="0" fillId="2" borderId="1" applyFont="1" applyNumberFormat="0" applyFill="0" applyBorder="1" applyAlignment="1">
      <alignment horizontal="center" vertical="center" textRotation="0" wrapText="tru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center" textRotation="0" wrapText="tru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3" numFmtId="0" fillId="2" borderId="1" applyFont="1" applyNumberFormat="0"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top" textRotation="0" wrapText="false" shrinkToFit="false"/>
    </xf>
    <xf xfId="0" fontId="33" numFmtId="0" fillId="2" borderId="15" applyFont="1" applyNumberFormat="0" applyFill="0" applyBorder="1" applyAlignment="1">
      <alignment horizontal="center" vertical="bottom" textRotation="0" wrapText="false" shrinkToFit="false"/>
    </xf>
    <xf xfId="0" fontId="33" numFmtId="0" fillId="2" borderId="14" applyFont="1" applyNumberFormat="0" applyFill="0" applyBorder="1" applyAlignment="0">
      <alignment horizontal="general" vertical="bottom" textRotation="0" wrapText="false" shrinkToFit="false"/>
    </xf>
    <xf xfId="0" fontId="33" numFmtId="0" fillId="2" borderId="15" applyFont="1" applyNumberFormat="0" applyFill="0" applyBorder="1" applyAlignment="0">
      <alignment horizontal="general" vertical="bottom" textRotation="0" wrapText="false" shrinkToFit="false"/>
    </xf>
    <xf xfId="0" fontId="33" numFmtId="0" fillId="2" borderId="15" applyFont="1" applyNumberFormat="0" applyFill="0" applyBorder="1" applyAlignment="1">
      <alignment horizontal="center" vertical="center" textRotation="0" wrapText="true" shrinkToFit="false"/>
    </xf>
    <xf xfId="0" fontId="34"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5" numFmtId="167" fillId="2" borderId="15" applyFont="1" applyNumberFormat="1" applyFill="0" applyBorder="1" applyAlignment="1">
      <alignment horizontal="center" vertical="bottom" textRotation="0" wrapText="false" shrinkToFit="false"/>
    </xf>
    <xf xfId="0" fontId="35" numFmtId="167" fillId="2" borderId="14" applyFont="1" applyNumberFormat="1" applyFill="0" applyBorder="1" applyAlignment="1">
      <alignment horizontal="center" vertical="center" textRotation="0" wrapText="false" shrinkToFit="false"/>
    </xf>
    <xf xfId="0" fontId="35" numFmtId="167" fillId="2" borderId="15"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bottom" textRotation="0" wrapText="false" shrinkToFit="false"/>
    </xf>
    <xf xfId="0" fontId="34" numFmtId="167" fillId="2" borderId="14"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center" vertical="center" textRotation="0" wrapText="false" shrinkToFit="false"/>
    </xf>
    <xf xfId="0" fontId="29"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7" numFmtId="167" fillId="2" borderId="14" applyFont="1" applyNumberFormat="1" applyFill="0" applyBorder="1" applyAlignment="1">
      <alignment horizontal="center" vertical="center" textRotation="0" wrapText="false" shrinkToFit="false"/>
    </xf>
    <xf xfId="0" fontId="37" numFmtId="167" fillId="2" borderId="15" applyFont="1" applyNumberFormat="1" applyFill="0" applyBorder="1" applyAlignment="1">
      <alignment horizontal="center" vertical="center" textRotation="0" wrapText="false" shrinkToFit="false"/>
    </xf>
    <xf xfId="0" fontId="38" numFmtId="167" fillId="2" borderId="14"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29" numFmtId="167" fillId="2" borderId="14" applyFont="1" applyNumberFormat="1" applyFill="0" applyBorder="1" applyAlignment="1">
      <alignment horizontal="center" vertical="center" textRotation="0" wrapText="true" shrinkToFit="false"/>
    </xf>
    <xf xfId="0" fontId="29" numFmtId="167" fillId="2" borderId="15" applyFont="1" applyNumberFormat="1" applyFill="0" applyBorder="1" applyAlignment="1">
      <alignment horizontal="center" vertical="center" textRotation="0" wrapText="true" shrinkToFit="false"/>
    </xf>
    <xf xfId="0" fontId="36" numFmtId="167" fillId="2" borderId="15" applyFont="1" applyNumberFormat="1" applyFill="0" applyBorder="1" applyAlignment="1">
      <alignment horizontal="center" vertical="center" textRotation="0" wrapText="tru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8" numFmtId="167" fillId="2" borderId="14"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9" numFmtId="167" fillId="2" borderId="14" applyFont="1" applyNumberFormat="1" applyFill="0" applyBorder="1" applyAlignment="1">
      <alignment horizontal="center" vertical="center" textRotation="0" wrapText="false" shrinkToFit="false"/>
    </xf>
    <xf xfId="0" fontId="39"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0">
      <alignment horizontal="general" vertical="bottom" textRotation="0" wrapText="false" shrinkToFit="false"/>
    </xf>
    <xf xfId="0" fontId="29" numFmtId="167" fillId="2" borderId="15" applyFont="1" applyNumberFormat="1" applyFill="0" applyBorder="1"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1">
      <alignment horizontal="center" vertical="bottom" textRotation="0" wrapText="false" shrinkToFit="false"/>
    </xf>
    <xf xfId="0" fontId="37" numFmtId="167" fillId="2" borderId="14" applyFont="1" applyNumberFormat="1" applyFill="0" applyBorder="1" applyAlignment="1">
      <alignment horizontal="center" vertical="center" textRotation="0" wrapText="true" shrinkToFit="false"/>
    </xf>
    <xf xfId="0" fontId="37" numFmtId="167" fillId="2" borderId="15"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40" numFmtId="0" fillId="2" borderId="0" applyFont="1" applyNumberFormat="0" applyFill="0" applyBorder="0" applyAlignment="1">
      <alignment horizontal="center" vertical="bottom" textRotation="0" wrapText="false" shrinkToFit="false"/>
    </xf>
    <xf xfId="0" fontId="40"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41" numFmtId="0" fillId="2" borderId="0" applyFont="1" applyNumberFormat="0" applyFill="0" applyBorder="0" applyAlignment="0">
      <alignment horizontal="general" vertical="bottom" textRotation="0" wrapText="false" shrinkToFit="false"/>
    </xf>
    <xf xfId="0" fontId="42" numFmtId="167" fillId="2" borderId="0" applyFont="1" applyNumberFormat="1" applyFill="0" applyBorder="0" applyAlignment="0">
      <alignment horizontal="general" vertical="bottom" textRotation="0" wrapText="false" shrinkToFit="false"/>
    </xf>
    <xf xfId="0" fontId="43" numFmtId="167" fillId="2" borderId="0" applyFont="1" applyNumberFormat="1" applyFill="0" applyBorder="0" applyAlignment="0">
      <alignment horizontal="general" vertical="bottom" textRotation="0" wrapText="false" shrinkToFit="false"/>
    </xf>
    <xf xfId="0" fontId="29"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4"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11" numFmtId="0" fillId="2" borderId="18"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1" applyProtection="true">
      <alignment horizontal="center"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29" numFmtId="0" fillId="2" borderId="0" applyFont="1" applyNumberFormat="0" applyFill="0" applyBorder="0" applyAlignment="1" applyProtection="true">
      <alignment horizontal="left" vertical="top" textRotation="0" wrapText="true" shrinkToFit="false"/>
      <protection locked="false"/>
    </xf>
    <xf xfId="0" fontId="29"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9"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8" fillId="2" borderId="1" applyFont="0" applyNumberFormat="1"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5" numFmtId="0" fillId="2" borderId="12" applyFont="1" applyNumberFormat="0" applyFill="0" applyBorder="1" applyAlignment="1">
      <alignment horizontal="center" vertical="center" textRotation="0" wrapText="true" shrinkToFit="false"/>
    </xf>
    <xf xfId="0" fontId="45" numFmtId="0" fillId="2" borderId="5"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top" textRotation="0" wrapText="true" shrinkToFit="false"/>
    </xf>
    <xf xfId="0" fontId="46" numFmtId="167" fillId="5" borderId="18" applyFont="1" applyNumberFormat="1" applyFill="1" applyBorder="1" applyAlignment="1">
      <alignment horizontal="center" vertical="top" textRotation="0" wrapText="true" shrinkToFit="false"/>
    </xf>
    <xf xfId="0" fontId="45" numFmtId="167" fillId="5" borderId="18" applyFont="1" applyNumberFormat="1" applyFill="1" applyBorder="1" applyAlignment="1">
      <alignment horizontal="center" vertical="top" textRotation="0" wrapText="true" shrinkToFit="false"/>
    </xf>
    <xf xfId="0" fontId="45" numFmtId="0" fillId="2" borderId="16" applyFont="1" applyNumberFormat="0" applyFill="0" applyBorder="1" applyAlignment="1">
      <alignment horizontal="center" vertical="center" textRotation="0" wrapText="true" shrinkToFit="false"/>
    </xf>
    <xf xfId="0" fontId="45" numFmtId="0" fillId="2" borderId="4"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top" textRotation="0" wrapText="true" shrinkToFit="false"/>
    </xf>
    <xf xfId="0" fontId="46" numFmtId="167" fillId="5" borderId="19" applyFont="1" applyNumberFormat="1" applyFill="1" applyBorder="1" applyAlignment="1">
      <alignment horizontal="center" vertical="top" textRotation="0" wrapText="true" shrinkToFit="false"/>
    </xf>
    <xf xfId="0" fontId="45"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5" numFmtId="167" fillId="5" borderId="0" applyFont="1" applyNumberFormat="1" applyFill="1" applyBorder="0" applyAlignment="1">
      <alignment horizontal="right" vertical="top" textRotation="0" wrapText="false" shrinkToFit="false"/>
    </xf>
    <xf xfId="0" fontId="46" numFmtId="0" fillId="5" borderId="0" applyFont="1" applyNumberFormat="0" applyFill="1" applyBorder="0" applyAlignment="1">
      <alignment horizontal="center" vertical="bottom" textRotation="0" wrapText="false" shrinkToFit="false"/>
    </xf>
    <xf xfId="0" fontId="46" numFmtId="0" fillId="5" borderId="0" applyFont="1" applyNumberFormat="0" applyFill="1" applyBorder="0" applyAlignment="0">
      <alignment horizontal="general" vertical="bottom" textRotation="0" wrapText="false" shrinkToFit="false"/>
    </xf>
    <xf xfId="0" fontId="46" numFmtId="0" fillId="5" borderId="0" applyFont="1" applyNumberFormat="0" applyFill="1" applyBorder="0" applyAlignment="1">
      <alignment horizontal="center" vertical="top" textRotation="0" wrapText="false" shrinkToFit="false"/>
    </xf>
    <xf xfId="0" fontId="46"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5" numFmtId="167" fillId="5" borderId="5" applyFont="1" applyNumberFormat="1" applyFill="1" applyBorder="1" applyAlignment="1">
      <alignment horizontal="center" vertical="top" textRotation="0" wrapText="true" shrinkToFit="false"/>
    </xf>
    <xf xfId="0" fontId="45" numFmtId="167" fillId="5" borderId="12" applyFont="1" applyNumberFormat="1" applyFill="1" applyBorder="1" applyAlignment="1">
      <alignment horizontal="center" vertical="top" textRotation="0" wrapText="true" shrinkToFit="false"/>
    </xf>
    <xf xfId="0" fontId="45" numFmtId="167" fillId="5" borderId="4" applyFont="1" applyNumberFormat="1" applyFill="1" applyBorder="1" applyAlignment="1">
      <alignment horizontal="center" vertical="top" textRotation="0" wrapText="true" shrinkToFit="false"/>
    </xf>
    <xf xfId="0" fontId="45" numFmtId="167" fillId="5" borderId="16" applyFont="1" applyNumberFormat="1" applyFill="1" applyBorder="1" applyAlignment="1">
      <alignment horizontal="center" vertical="top" textRotation="0" wrapText="true" shrinkToFit="false"/>
    </xf>
    <xf xfId="0" fontId="45" numFmtId="167" fillId="5" borderId="0" applyFont="1" applyNumberFormat="1" applyFill="1" applyBorder="0" applyAlignment="1">
      <alignment horizontal="right" vertical="top" textRotation="0" wrapText="false" shrinkToFit="false"/>
    </xf>
    <xf xfId="0" fontId="0" numFmtId="0" fillId="2" borderId="0" applyFont="0" applyNumberFormat="0" applyFill="0" applyBorder="0" applyAlignment="1">
      <alignment horizontal="right" vertical="bottom" textRotation="0" wrapText="false" shrinkToFit="false"/>
    </xf>
    <xf xfId="0" fontId="46" numFmtId="167" fillId="5" borderId="18" applyFont="1" applyNumberFormat="1" applyFill="1" applyBorder="1" applyAlignment="1">
      <alignment horizontal="center" vertical="center" textRotation="0" wrapText="true" shrinkToFit="true"/>
    </xf>
    <xf xfId="0" fontId="46" numFmtId="0" fillId="5" borderId="18" applyFont="1" applyNumberFormat="0" applyFill="1" applyBorder="1" applyAlignment="1">
      <alignment horizontal="center" vertical="center" textRotation="0" wrapText="true" shrinkToFit="false"/>
    </xf>
    <xf xfId="0" fontId="46" numFmtId="0" fillId="5" borderId="2" applyFont="1" applyNumberFormat="0" applyFill="1" applyBorder="1" applyAlignment="1">
      <alignment horizontal="center" vertical="center" textRotation="0" wrapText="false" shrinkToFit="false"/>
    </xf>
    <xf xfId="0" fontId="46" numFmtId="0" fillId="5" borderId="6" applyFont="1" applyNumberFormat="0" applyFill="1" applyBorder="1" applyAlignment="1">
      <alignment horizontal="center" vertical="center" textRotation="0" wrapText="false" shrinkToFit="false"/>
    </xf>
    <xf xfId="0" fontId="46" numFmtId="167" fillId="5" borderId="19" applyFont="1" applyNumberFormat="1" applyFill="1" applyBorder="1" applyAlignment="1">
      <alignment horizontal="center" vertical="center" textRotation="0" wrapText="true" shrinkToFit="true"/>
    </xf>
    <xf xfId="0" fontId="46" numFmtId="0" fillId="5" borderId="19" applyFont="1" applyNumberFormat="0" applyFill="1" applyBorder="1" applyAlignment="1">
      <alignment horizontal="center" vertical="center" textRotation="0" wrapText="true" shrinkToFit="false"/>
    </xf>
    <xf xfId="0" fontId="47"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4"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33</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23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46</xdr:row>
      <xdr:rowOff>28575</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69</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8"/>
  <sheetViews>
    <sheetView tabSelected="0" workbookViewId="0" zoomScale="98" zoomScaleNormal="98" showGridLines="true" showRowColHeaders="1">
      <selection activeCell="W17" sqref="W17"/>
    </sheetView>
  </sheetViews>
  <sheetFormatPr defaultRowHeight="14.4" defaultColWidth="9" outlineLevelRow="0" outlineLevelCol="0"/>
  <cols>
    <col min="1" max="1" width="20.712962962963" customWidth="true" style="492"/>
    <col min="2" max="2" width="20.712962962963" customWidth="true" style="492"/>
    <col min="3" max="3" width="20.712962962963" customWidth="true" style="492"/>
    <col min="4" max="4" width="20.712962962963" customWidth="true" style="492"/>
    <col min="5" max="5" width="20.712962962963" hidden="true" customWidth="true" style="492"/>
    <col min="6" max="6" width="20.712962962963" hidden="true" customWidth="true" style="492"/>
    <col min="7" max="7" width="15.712962962963" hidden="true" customWidth="true" style="492"/>
    <col min="8" max="8" width="15.712962962963" hidden="true" customWidth="true" style="492"/>
    <col min="9" max="9" width="15.712962962963" hidden="true" customWidth="true" style="492"/>
    <col min="10" max="10" width="15.712962962963" hidden="true" customWidth="true" style="492"/>
    <col min="11" max="11" width="8.8518518518518" hidden="true" customWidth="true" style="492"/>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244" t="s">
        <v>0</v>
      </c>
      <c r="B1" s="493"/>
      <c r="C1" s="493"/>
      <c r="D1" s="493"/>
      <c r="E1" s="493"/>
    </row>
    <row r="2" spans="1:24">
      <c r="A2" s="494"/>
      <c r="B2" s="494"/>
      <c r="C2" s="494"/>
      <c r="D2" s="494"/>
      <c r="E2" s="494"/>
    </row>
    <row r="3" spans="1:24">
      <c r="A3" s="250" t="s">
        <v>1</v>
      </c>
      <c r="B3" s="250"/>
      <c r="C3" s="250"/>
      <c r="D3" s="250"/>
      <c r="E3" s="250"/>
      <c r="F3" s="250"/>
      <c r="G3" s="250"/>
      <c r="H3" s="250"/>
      <c r="I3" s="250"/>
      <c r="J3" s="250"/>
      <c r="K3" s="250"/>
      <c r="L3" s="250"/>
      <c r="M3" s="250"/>
      <c r="N3" s="250"/>
      <c r="O3" s="250"/>
      <c r="P3" s="250"/>
      <c r="Q3" s="250"/>
      <c r="R3" s="250"/>
      <c r="S3" s="250"/>
      <c r="T3" s="250"/>
      <c r="U3" s="250"/>
      <c r="V3" s="250"/>
      <c r="W3" s="250"/>
      <c r="X3" s="250"/>
    </row>
    <row r="4" spans="1:24">
      <c r="A4" s="495"/>
      <c r="B4" s="495"/>
      <c r="C4" s="495"/>
      <c r="D4" s="495"/>
      <c r="E4" s="495"/>
    </row>
    <row r="5" spans="1:24">
      <c r="A5" s="251" t="s">
        <v>2</v>
      </c>
      <c r="B5" s="253" t="s">
        <v>3</v>
      </c>
      <c r="C5" s="496"/>
      <c r="D5" s="253" t="s">
        <v>4</v>
      </c>
      <c r="E5" s="496">
        <v>2023</v>
      </c>
      <c r="S5">
        <v>2023</v>
      </c>
    </row>
    <row r="6" spans="1:24">
      <c r="A6" s="254" t="s">
        <v>5</v>
      </c>
      <c r="B6" s="497" t="s">
        <v>6</v>
      </c>
      <c r="C6" s="498"/>
      <c r="D6" s="257" t="s">
        <v>7</v>
      </c>
      <c r="E6" s="498">
        <v>2</v>
      </c>
      <c r="S6" s="580" t="s">
        <v>8</v>
      </c>
    </row>
    <row r="7" spans="1:24">
      <c r="A7" s="254" t="s">
        <v>9</v>
      </c>
      <c r="B7" s="499" t="s">
        <v>10</v>
      </c>
      <c r="D7" s="2"/>
    </row>
    <row r="8" spans="1:24">
      <c r="A8" s="500"/>
    </row>
    <row r="9" spans="1:24" customHeight="1" ht="24">
      <c r="A9" s="501" t="s">
        <v>11</v>
      </c>
      <c r="B9" s="502"/>
      <c r="C9" s="502"/>
      <c r="D9" s="503"/>
      <c r="E9" s="504" t="s">
        <v>12</v>
      </c>
      <c r="F9" s="505" t="s">
        <v>13</v>
      </c>
      <c r="G9" s="506" t="s">
        <v>14</v>
      </c>
      <c r="H9" s="506" t="s">
        <v>15</v>
      </c>
      <c r="I9" s="506" t="s">
        <v>16</v>
      </c>
      <c r="J9" s="575" t="s">
        <v>17</v>
      </c>
      <c r="K9" s="576" t="s">
        <v>18</v>
      </c>
      <c r="L9" s="576" t="s">
        <v>19</v>
      </c>
      <c r="M9" s="576" t="s">
        <v>20</v>
      </c>
      <c r="N9" s="576" t="s">
        <v>21</v>
      </c>
      <c r="O9" s="576" t="s">
        <v>22</v>
      </c>
      <c r="P9" s="576" t="s">
        <v>23</v>
      </c>
      <c r="Q9" s="576" t="s">
        <v>24</v>
      </c>
      <c r="R9" s="576" t="s">
        <v>25</v>
      </c>
      <c r="S9" s="581" t="s">
        <v>26</v>
      </c>
      <c r="T9" s="582" t="s">
        <v>27</v>
      </c>
      <c r="U9" s="583" t="s">
        <v>28</v>
      </c>
      <c r="V9" s="584"/>
      <c r="W9" s="582" t="s">
        <v>29</v>
      </c>
      <c r="X9" s="582" t="s">
        <v>30</v>
      </c>
    </row>
    <row r="10" spans="1:24" customHeight="1" ht="23.25">
      <c r="A10" s="507"/>
      <c r="B10" s="508"/>
      <c r="C10" s="508"/>
      <c r="D10" s="509"/>
      <c r="E10" s="510"/>
      <c r="F10" s="511"/>
      <c r="G10" s="512"/>
      <c r="H10" s="512"/>
      <c r="I10" s="512"/>
      <c r="J10" s="577"/>
      <c r="K10" s="578"/>
      <c r="L10" s="578"/>
      <c r="M10" s="578"/>
      <c r="N10" s="578"/>
      <c r="O10" s="578"/>
      <c r="P10" s="578"/>
      <c r="Q10" s="578"/>
      <c r="R10" s="578"/>
      <c r="S10" s="585"/>
      <c r="T10" s="586"/>
      <c r="U10" s="587" t="s">
        <v>31</v>
      </c>
      <c r="V10" s="588" t="s">
        <v>32</v>
      </c>
      <c r="W10" s="586"/>
      <c r="X10" s="586"/>
    </row>
    <row r="11" spans="1:24" customHeight="1" ht="17.4">
      <c r="A11" s="513" t="s">
        <v>33</v>
      </c>
      <c r="B11" s="514"/>
      <c r="C11" s="514"/>
      <c r="D11" s="515"/>
      <c r="E11" s="516"/>
      <c r="F11" s="517"/>
      <c r="G11" s="518"/>
      <c r="H11" s="519"/>
      <c r="I11" s="519"/>
      <c r="J11" s="519"/>
      <c r="K11" s="519"/>
      <c r="L11" s="519"/>
      <c r="M11" s="519"/>
      <c r="N11" s="519"/>
      <c r="O11" s="519"/>
      <c r="P11" s="519"/>
      <c r="Q11" s="519"/>
      <c r="R11" s="589"/>
      <c r="S11" s="519"/>
      <c r="T11" s="590"/>
      <c r="U11" s="591"/>
      <c r="V11" s="592"/>
      <c r="W11" s="590"/>
      <c r="X11" s="590"/>
    </row>
    <row r="12" spans="1:24" customHeight="1" ht="24.75">
      <c r="A12" s="513"/>
      <c r="B12" s="520" t="s">
        <v>34</v>
      </c>
      <c r="C12" s="520"/>
      <c r="D12" s="521"/>
      <c r="E12" s="522" t="s">
        <v>35</v>
      </c>
      <c r="F12" s="523">
        <v>1157843.8</v>
      </c>
      <c r="G12" s="524"/>
      <c r="H12" s="524"/>
      <c r="I12" s="524"/>
      <c r="J12" s="524"/>
      <c r="K12" s="524"/>
      <c r="L12" s="524"/>
      <c r="M12" s="524"/>
      <c r="N12" s="524"/>
      <c r="O12" s="524"/>
      <c r="P12" s="524"/>
      <c r="Q12" s="524"/>
      <c r="R12" s="524"/>
      <c r="S12" s="540"/>
      <c r="T12" s="593" t="s">
        <v>36</v>
      </c>
      <c r="U12" s="594">
        <f>V12/F12</f>
        <v>0</v>
      </c>
      <c r="V12" s="595">
        <v>0</v>
      </c>
      <c r="W12" s="593"/>
      <c r="X12" s="593"/>
    </row>
    <row r="13" spans="1:24" customHeight="1" ht="17.4">
      <c r="A13" s="513"/>
      <c r="B13" s="525" t="s">
        <v>37</v>
      </c>
      <c r="C13" s="514"/>
      <c r="D13" s="515"/>
      <c r="E13" s="522"/>
      <c r="F13" s="526">
        <f>SUM(F12:F12)</f>
        <v>1157843.8</v>
      </c>
      <c r="G13" s="527"/>
      <c r="H13" s="527"/>
      <c r="I13" s="527"/>
      <c r="J13" s="527"/>
      <c r="K13" s="527"/>
      <c r="L13" s="527"/>
      <c r="M13" s="527"/>
      <c r="N13" s="527"/>
      <c r="O13" s="527"/>
      <c r="P13" s="527"/>
      <c r="Q13" s="527"/>
      <c r="R13" s="527"/>
      <c r="S13" s="596"/>
      <c r="T13" s="597"/>
      <c r="U13" s="598"/>
      <c r="V13" s="599">
        <f>SUM(V12:V12)</f>
        <v>0</v>
      </c>
      <c r="W13" s="597"/>
      <c r="X13" s="597"/>
    </row>
    <row r="14" spans="1:24" customHeight="1" ht="17.4">
      <c r="A14" s="513" t="s">
        <v>38</v>
      </c>
      <c r="B14" s="514"/>
      <c r="C14" s="514"/>
      <c r="D14" s="528"/>
      <c r="E14" s="529"/>
      <c r="F14" s="530"/>
      <c r="G14" s="518"/>
      <c r="H14" s="519"/>
      <c r="I14" s="519"/>
      <c r="J14" s="519"/>
      <c r="K14" s="519"/>
      <c r="L14" s="519"/>
      <c r="M14" s="519"/>
      <c r="N14" s="519"/>
      <c r="O14" s="519"/>
      <c r="P14" s="519"/>
      <c r="Q14" s="519"/>
      <c r="R14" s="589"/>
      <c r="S14" s="519"/>
      <c r="T14" s="590"/>
      <c r="U14" s="591"/>
      <c r="V14" s="599"/>
      <c r="W14" s="590"/>
      <c r="X14" s="590"/>
    </row>
    <row r="15" spans="1:24" customHeight="1" ht="17.4">
      <c r="A15" s="531"/>
      <c r="B15" s="532" t="s">
        <v>39</v>
      </c>
      <c r="C15" s="532"/>
      <c r="D15" s="528"/>
      <c r="E15" s="529" t="s">
        <v>40</v>
      </c>
      <c r="F15" s="530">
        <v>150000</v>
      </c>
      <c r="G15" s="518"/>
      <c r="H15" s="519"/>
      <c r="I15" s="519"/>
      <c r="J15" s="519"/>
      <c r="K15" s="519"/>
      <c r="L15" s="519"/>
      <c r="M15" s="519"/>
      <c r="N15" s="519"/>
      <c r="O15" s="519"/>
      <c r="P15" s="519"/>
      <c r="Q15" s="519"/>
      <c r="R15" s="589"/>
      <c r="S15" s="519"/>
      <c r="T15" s="590" t="s">
        <v>36</v>
      </c>
      <c r="U15" s="591">
        <f>V15/F15</f>
        <v>0</v>
      </c>
      <c r="V15" s="599">
        <v>0</v>
      </c>
      <c r="W15" s="590"/>
      <c r="X15" s="590"/>
    </row>
    <row r="16" spans="1:24" customHeight="1" ht="14.45">
      <c r="A16" s="531"/>
      <c r="B16" s="532" t="s">
        <v>41</v>
      </c>
      <c r="C16" s="532"/>
      <c r="D16" s="533"/>
      <c r="E16" s="534" t="s">
        <v>42</v>
      </c>
      <c r="F16" s="530">
        <v>80000000</v>
      </c>
      <c r="G16" s="535"/>
      <c r="H16" s="536"/>
      <c r="I16" s="536"/>
      <c r="J16" s="536"/>
      <c r="K16" s="536"/>
      <c r="L16" s="536"/>
      <c r="M16" s="536"/>
      <c r="N16" s="536"/>
      <c r="O16" s="536"/>
      <c r="P16" s="536"/>
      <c r="Q16" s="536"/>
      <c r="R16" s="600"/>
      <c r="S16" s="519"/>
      <c r="T16" s="590" t="s">
        <v>36</v>
      </c>
      <c r="U16" s="591">
        <f>V16/F16</f>
        <v>0.7918603125</v>
      </c>
      <c r="V16" s="599">
        <v>63348825</v>
      </c>
      <c r="W16" s="590"/>
      <c r="X16" s="601" t="s">
        <v>43</v>
      </c>
    </row>
    <row r="17" spans="1:24" customHeight="1" ht="26.4">
      <c r="A17" s="531"/>
      <c r="B17" s="537" t="s">
        <v>44</v>
      </c>
      <c r="C17" s="537"/>
      <c r="D17" s="538"/>
      <c r="E17" s="529" t="s">
        <v>42</v>
      </c>
      <c r="F17" s="530">
        <v>20000000</v>
      </c>
      <c r="G17" s="519"/>
      <c r="H17" s="519"/>
      <c r="I17" s="519"/>
      <c r="J17" s="519"/>
      <c r="K17" s="519"/>
      <c r="L17" s="519"/>
      <c r="M17" s="519"/>
      <c r="N17" s="519"/>
      <c r="O17" s="519"/>
      <c r="P17" s="519"/>
      <c r="Q17" s="519"/>
      <c r="R17" s="589"/>
      <c r="S17" s="519"/>
      <c r="T17" s="590" t="s">
        <v>36</v>
      </c>
      <c r="U17" s="591">
        <f>V17/F17</f>
        <v>0.2563</v>
      </c>
      <c r="V17" s="599">
        <v>5126000</v>
      </c>
      <c r="W17" s="590"/>
      <c r="X17" s="601" t="s">
        <v>43</v>
      </c>
    </row>
    <row r="18" spans="1:24" customHeight="1" ht="26.4">
      <c r="A18" s="531"/>
      <c r="B18" s="537" t="s">
        <v>45</v>
      </c>
      <c r="C18" s="537"/>
      <c r="D18" s="538"/>
      <c r="E18" s="534" t="s">
        <v>42</v>
      </c>
      <c r="F18" s="530">
        <v>2000000</v>
      </c>
      <c r="G18" s="519"/>
      <c r="H18" s="519"/>
      <c r="I18" s="519"/>
      <c r="J18" s="519"/>
      <c r="K18" s="519"/>
      <c r="L18" s="519"/>
      <c r="M18" s="519"/>
      <c r="N18" s="519"/>
      <c r="O18" s="519"/>
      <c r="P18" s="519"/>
      <c r="Q18" s="519"/>
      <c r="R18" s="589"/>
      <c r="S18" s="519"/>
      <c r="T18" s="590" t="s">
        <v>36</v>
      </c>
      <c r="U18" s="591">
        <f>V18/F18</f>
        <v>0</v>
      </c>
      <c r="V18" s="599">
        <v>0</v>
      </c>
      <c r="W18" s="590"/>
      <c r="X18" s="601" t="s">
        <v>43</v>
      </c>
    </row>
    <row r="19" spans="1:24" customHeight="1" ht="17.4">
      <c r="A19" s="531"/>
      <c r="B19" s="537" t="s">
        <v>46</v>
      </c>
      <c r="C19" s="537"/>
      <c r="D19" s="538"/>
      <c r="E19" s="534" t="s">
        <v>47</v>
      </c>
      <c r="F19" s="530">
        <v>500000</v>
      </c>
      <c r="G19" s="519"/>
      <c r="H19" s="519"/>
      <c r="I19" s="519"/>
      <c r="J19" s="519"/>
      <c r="K19" s="519"/>
      <c r="L19" s="519"/>
      <c r="M19" s="519"/>
      <c r="N19" s="519"/>
      <c r="O19" s="519"/>
      <c r="P19" s="519"/>
      <c r="Q19" s="519"/>
      <c r="R19" s="589"/>
      <c r="S19" s="519"/>
      <c r="T19" s="590" t="s">
        <v>36</v>
      </c>
      <c r="U19" s="591">
        <f>V19/F19</f>
        <v>0</v>
      </c>
      <c r="V19" s="599">
        <v>0</v>
      </c>
      <c r="W19" s="590"/>
      <c r="X19" s="590"/>
    </row>
    <row r="20" spans="1:24" customHeight="1" ht="14.45">
      <c r="A20" s="531"/>
      <c r="B20" s="537" t="s">
        <v>48</v>
      </c>
      <c r="C20" s="537"/>
      <c r="D20" s="538"/>
      <c r="E20" s="534" t="s">
        <v>40</v>
      </c>
      <c r="F20" s="530">
        <v>1000000</v>
      </c>
      <c r="G20" s="519"/>
      <c r="H20" s="519"/>
      <c r="I20" s="519"/>
      <c r="J20" s="519"/>
      <c r="K20" s="519"/>
      <c r="L20" s="519"/>
      <c r="M20" s="519"/>
      <c r="N20" s="519"/>
      <c r="O20" s="519"/>
      <c r="P20" s="519"/>
      <c r="Q20" s="519"/>
      <c r="R20" s="589"/>
      <c r="S20" s="519"/>
      <c r="T20" s="590" t="s">
        <v>36</v>
      </c>
      <c r="U20" s="591">
        <f>V20/F20</f>
        <v>0</v>
      </c>
      <c r="V20" s="599">
        <v>0</v>
      </c>
      <c r="W20" s="590"/>
      <c r="X20" s="590"/>
    </row>
    <row r="21" spans="1:24" customHeight="1" ht="26.4">
      <c r="A21" s="531"/>
      <c r="B21" s="520" t="s">
        <v>49</v>
      </c>
      <c r="C21" s="520"/>
      <c r="D21" s="521"/>
      <c r="E21" s="534" t="s">
        <v>35</v>
      </c>
      <c r="F21" s="539">
        <v>1000000</v>
      </c>
      <c r="G21" s="540"/>
      <c r="H21" s="540"/>
      <c r="I21" s="540"/>
      <c r="J21" s="540"/>
      <c r="K21" s="540"/>
      <c r="L21" s="540"/>
      <c r="M21" s="540"/>
      <c r="N21" s="540"/>
      <c r="O21" s="540"/>
      <c r="P21" s="540"/>
      <c r="Q21" s="540"/>
      <c r="R21" s="602"/>
      <c r="S21" s="540"/>
      <c r="T21" s="593" t="s">
        <v>36</v>
      </c>
      <c r="U21" s="594">
        <f>V21/F21</f>
        <v>0</v>
      </c>
      <c r="V21" s="595">
        <v>0</v>
      </c>
      <c r="W21" s="593"/>
      <c r="X21" s="603" t="s">
        <v>43</v>
      </c>
    </row>
    <row r="22" spans="1:24" customHeight="1" ht="17.4">
      <c r="A22" s="531"/>
      <c r="B22" s="525" t="s">
        <v>37</v>
      </c>
      <c r="C22" s="541"/>
      <c r="D22" s="533"/>
      <c r="E22" s="529"/>
      <c r="F22" s="542">
        <f>SUM(F15:F21)</f>
        <v>104650000</v>
      </c>
      <c r="G22" s="542">
        <f>SUM(G15:G21)</f>
        <v>0</v>
      </c>
      <c r="H22" s="542">
        <f>SUM(H15:H21)</f>
        <v>0</v>
      </c>
      <c r="I22" s="542">
        <f>SUM(I15:I21)</f>
        <v>0</v>
      </c>
      <c r="J22" s="542">
        <f>SUM(J15:J21)</f>
        <v>0</v>
      </c>
      <c r="K22" s="542">
        <f>SUM(K15:K21)</f>
        <v>0</v>
      </c>
      <c r="L22" s="542">
        <f>SUM(L15:L21)</f>
        <v>0</v>
      </c>
      <c r="M22" s="542">
        <f>SUM(M15:M21)</f>
        <v>0</v>
      </c>
      <c r="N22" s="542">
        <f>SUM(N15:N21)</f>
        <v>0</v>
      </c>
      <c r="O22" s="542">
        <f>SUM(O15:O21)</f>
        <v>0</v>
      </c>
      <c r="P22" s="542">
        <f>SUM(P15:P21)</f>
        <v>0</v>
      </c>
      <c r="Q22" s="542">
        <f>SUM(Q15:Q21)</f>
        <v>0</v>
      </c>
      <c r="R22" s="542">
        <f>SUM(R15:R21)</f>
        <v>0</v>
      </c>
      <c r="S22" s="542">
        <f>SUM(S15:S21)</f>
        <v>0</v>
      </c>
      <c r="T22" s="542">
        <f>SUM(T15:T21)</f>
        <v>0</v>
      </c>
      <c r="U22" s="542">
        <f>SUM(U15:U21)</f>
        <v>1.0481603125</v>
      </c>
      <c r="V22" s="604">
        <f>SUM(V15:V21)</f>
        <v>68474825</v>
      </c>
      <c r="W22" s="590"/>
      <c r="X22" s="590"/>
    </row>
    <row r="23" spans="1:24" customHeight="1" ht="18.15">
      <c r="A23" s="543"/>
      <c r="B23" s="544"/>
      <c r="C23" s="545"/>
      <c r="D23" s="546"/>
      <c r="E23" s="547"/>
      <c r="F23" s="548"/>
      <c r="G23" s="549"/>
      <c r="H23" s="549"/>
      <c r="I23" s="549"/>
      <c r="J23" s="549"/>
      <c r="K23" s="549"/>
      <c r="L23" s="549"/>
      <c r="M23" s="549"/>
      <c r="N23" s="549"/>
      <c r="O23" s="549"/>
      <c r="P23" s="549"/>
      <c r="Q23" s="549"/>
      <c r="R23" s="605"/>
      <c r="S23" s="549"/>
      <c r="T23" s="606"/>
      <c r="U23" s="607"/>
      <c r="V23" s="608"/>
      <c r="W23" s="606"/>
      <c r="X23" s="606"/>
    </row>
    <row r="24" spans="1:24" customHeight="1" ht="17.4">
      <c r="A24" s="531" t="s">
        <v>50</v>
      </c>
      <c r="B24" s="525"/>
      <c r="C24" s="525"/>
      <c r="D24" s="533"/>
      <c r="E24" s="529"/>
      <c r="F24" s="530"/>
      <c r="G24" s="519"/>
      <c r="H24" s="519"/>
      <c r="I24" s="519"/>
      <c r="J24" s="519"/>
      <c r="K24" s="519"/>
      <c r="L24" s="519"/>
      <c r="M24" s="519"/>
      <c r="N24" s="519"/>
      <c r="O24" s="519"/>
      <c r="P24" s="519"/>
      <c r="Q24" s="519"/>
      <c r="R24" s="589"/>
      <c r="S24" s="519"/>
      <c r="T24" s="590"/>
      <c r="U24" s="591"/>
      <c r="V24" s="599"/>
      <c r="W24" s="590"/>
      <c r="X24" s="590"/>
    </row>
    <row r="25" spans="1:24" customHeight="1" ht="17.4">
      <c r="A25" s="550"/>
      <c r="B25" s="551" t="s">
        <v>51</v>
      </c>
      <c r="C25" s="551"/>
      <c r="D25" s="533"/>
      <c r="E25" s="529"/>
      <c r="F25" s="552"/>
      <c r="G25" s="519"/>
      <c r="H25" s="519"/>
      <c r="I25" s="519"/>
      <c r="J25" s="519"/>
      <c r="K25" s="519"/>
      <c r="L25" s="519"/>
      <c r="M25" s="519"/>
      <c r="N25" s="519"/>
      <c r="O25" s="519"/>
      <c r="P25" s="519"/>
      <c r="Q25" s="519"/>
      <c r="R25" s="589"/>
      <c r="S25" s="519"/>
      <c r="T25" s="590"/>
      <c r="U25" s="591"/>
      <c r="V25" s="599"/>
      <c r="W25" s="590"/>
      <c r="X25" s="590"/>
    </row>
    <row r="26" spans="1:24" customHeight="1" ht="26.4">
      <c r="A26" s="550"/>
      <c r="B26" s="520" t="s">
        <v>52</v>
      </c>
      <c r="C26" s="520"/>
      <c r="D26" s="521"/>
      <c r="E26" s="529"/>
      <c r="F26" s="530">
        <v>5000000</v>
      </c>
      <c r="G26" s="519"/>
      <c r="H26" s="519"/>
      <c r="I26" s="519"/>
      <c r="J26" s="519"/>
      <c r="K26" s="519"/>
      <c r="L26" s="519"/>
      <c r="M26" s="519"/>
      <c r="N26" s="519"/>
      <c r="O26" s="519"/>
      <c r="P26" s="519"/>
      <c r="Q26" s="519"/>
      <c r="R26" s="589"/>
      <c r="S26" s="519"/>
      <c r="T26" s="590" t="s">
        <v>36</v>
      </c>
      <c r="U26" s="591">
        <f>V26/F26</f>
        <v>0</v>
      </c>
      <c r="V26" s="599">
        <v>0</v>
      </c>
      <c r="W26" s="590"/>
      <c r="X26" s="601" t="s">
        <v>43</v>
      </c>
    </row>
    <row r="27" spans="1:24" customHeight="1" ht="26.4">
      <c r="A27" s="550"/>
      <c r="B27" s="520" t="s">
        <v>53</v>
      </c>
      <c r="C27" s="520"/>
      <c r="D27" s="521"/>
      <c r="E27" s="529"/>
      <c r="F27" s="530">
        <v>10000000</v>
      </c>
      <c r="G27" s="519"/>
      <c r="H27" s="519"/>
      <c r="I27" s="519"/>
      <c r="J27" s="519"/>
      <c r="K27" s="519"/>
      <c r="L27" s="519"/>
      <c r="M27" s="519"/>
      <c r="N27" s="519"/>
      <c r="O27" s="519"/>
      <c r="P27" s="519"/>
      <c r="Q27" s="519"/>
      <c r="R27" s="589"/>
      <c r="S27" s="519"/>
      <c r="T27" s="590" t="s">
        <v>36</v>
      </c>
      <c r="U27" s="591">
        <f>V27/F27</f>
        <v>0</v>
      </c>
      <c r="V27" s="599">
        <v>0</v>
      </c>
      <c r="W27" s="590"/>
      <c r="X27" s="601" t="s">
        <v>43</v>
      </c>
    </row>
    <row r="28" spans="1:24" customHeight="1" ht="26.4">
      <c r="A28" s="550"/>
      <c r="B28" s="520" t="s">
        <v>54</v>
      </c>
      <c r="C28" s="520"/>
      <c r="D28" s="521"/>
      <c r="E28" s="529"/>
      <c r="F28" s="530">
        <v>6000000</v>
      </c>
      <c r="G28" s="519"/>
      <c r="H28" s="519"/>
      <c r="I28" s="519"/>
      <c r="J28" s="519"/>
      <c r="K28" s="519"/>
      <c r="L28" s="519"/>
      <c r="M28" s="519"/>
      <c r="N28" s="519"/>
      <c r="O28" s="519"/>
      <c r="P28" s="519"/>
      <c r="Q28" s="519"/>
      <c r="R28" s="589"/>
      <c r="S28" s="519"/>
      <c r="T28" s="590" t="s">
        <v>36</v>
      </c>
      <c r="U28" s="591">
        <f>V28/F28</f>
        <v>0</v>
      </c>
      <c r="V28" s="599">
        <v>0</v>
      </c>
      <c r="W28" s="590"/>
      <c r="X28" s="601" t="s">
        <v>43</v>
      </c>
    </row>
    <row r="29" spans="1:24" customHeight="1" ht="17.4">
      <c r="A29" s="553"/>
      <c r="B29" s="554" t="s">
        <v>37</v>
      </c>
      <c r="C29" s="555"/>
      <c r="D29" s="515"/>
      <c r="E29" s="529"/>
      <c r="F29" s="556">
        <f>SUM(F26:F28)</f>
        <v>21000000</v>
      </c>
      <c r="G29" s="556">
        <f>SUM(G26:G28)</f>
        <v>0</v>
      </c>
      <c r="H29" s="556">
        <f>SUM(H26:H28)</f>
        <v>0</v>
      </c>
      <c r="I29" s="556">
        <f>SUM(I26:I28)</f>
        <v>0</v>
      </c>
      <c r="J29" s="556">
        <f>SUM(J26:J28)</f>
        <v>0</v>
      </c>
      <c r="K29" s="556">
        <f>SUM(K26:K28)</f>
        <v>0</v>
      </c>
      <c r="L29" s="556">
        <f>SUM(L26:L28)</f>
        <v>0</v>
      </c>
      <c r="M29" s="556">
        <f>SUM(M26:M28)</f>
        <v>0</v>
      </c>
      <c r="N29" s="556">
        <f>SUM(N26:N28)</f>
        <v>0</v>
      </c>
      <c r="O29" s="556">
        <f>SUM(O26:O28)</f>
        <v>0</v>
      </c>
      <c r="P29" s="556">
        <f>SUM(P26:P28)</f>
        <v>0</v>
      </c>
      <c r="Q29" s="556">
        <f>SUM(Q26:Q28)</f>
        <v>0</v>
      </c>
      <c r="R29" s="556">
        <f>SUM(R26:R28)</f>
        <v>0</v>
      </c>
      <c r="S29" s="556"/>
      <c r="T29" s="561"/>
      <c r="U29" s="609">
        <f>V29/F29</f>
        <v>0</v>
      </c>
      <c r="V29" s="610">
        <f>SUM(V26:V28)</f>
        <v>0</v>
      </c>
      <c r="W29" s="611"/>
      <c r="X29" s="611"/>
    </row>
    <row r="30" spans="1:24" customHeight="1" ht="17.4">
      <c r="A30" s="557"/>
      <c r="B30" s="558" t="s">
        <v>55</v>
      </c>
      <c r="C30" s="558"/>
      <c r="D30" s="559"/>
      <c r="E30" s="560"/>
      <c r="F30" s="561">
        <f>F29+F22+F13</f>
        <v>126807843.8</v>
      </c>
      <c r="G30" s="561">
        <f>G29+G22+G13</f>
        <v>0</v>
      </c>
      <c r="H30" s="561">
        <f>H29+H22+H13</f>
        <v>0</v>
      </c>
      <c r="I30" s="561">
        <f>I29+I22+I13</f>
        <v>0</v>
      </c>
      <c r="J30" s="561">
        <f>J29+J22+J13</f>
        <v>0</v>
      </c>
      <c r="K30" s="561">
        <f>K29+K22+K13</f>
        <v>0</v>
      </c>
      <c r="L30" s="561">
        <f>L29+L22+L13</f>
        <v>0</v>
      </c>
      <c r="M30" s="561">
        <f>M29+M22+M13</f>
        <v>0</v>
      </c>
      <c r="N30" s="561">
        <f>N29+N22+N13</f>
        <v>0</v>
      </c>
      <c r="O30" s="561">
        <f>O29+O22+O13</f>
        <v>0</v>
      </c>
      <c r="P30" s="561">
        <f>P29+P22+P13</f>
        <v>0</v>
      </c>
      <c r="Q30" s="561">
        <f>Q29+Q22+Q13</f>
        <v>0</v>
      </c>
      <c r="R30" s="561">
        <f>R29+R22+R13</f>
        <v>0</v>
      </c>
      <c r="S30" s="561"/>
      <c r="T30" s="561"/>
      <c r="U30" s="609">
        <f>V30/F30</f>
        <v>0.53998887567237</v>
      </c>
      <c r="V30" s="612">
        <f>V29+V22+V13</f>
        <v>68474825</v>
      </c>
      <c r="W30" s="593"/>
      <c r="X30" s="593"/>
    </row>
    <row r="31" spans="1:24">
      <c r="A31" s="562"/>
      <c r="B31" s="562"/>
      <c r="C31" s="562"/>
      <c r="D31" s="562"/>
      <c r="E31" s="563"/>
      <c r="F31" s="564"/>
      <c r="G31" s="565"/>
      <c r="H31" s="565"/>
      <c r="I31" s="565"/>
      <c r="J31" s="579"/>
      <c r="K31" s="579"/>
      <c r="L31" s="579"/>
      <c r="M31" s="579"/>
      <c r="N31" s="579"/>
      <c r="O31" s="579"/>
      <c r="P31" s="579"/>
      <c r="Q31" s="579"/>
      <c r="R31" s="579"/>
      <c r="S31" s="613"/>
      <c r="T31" s="564"/>
      <c r="U31" s="564"/>
      <c r="V31" s="614"/>
      <c r="W31" s="564"/>
      <c r="X31" s="564"/>
    </row>
    <row r="32" spans="1:24">
      <c r="A32" s="566" t="s">
        <v>56</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row>
    <row r="33" spans="1:24">
      <c r="A33" s="566"/>
      <c r="B33" s="566"/>
      <c r="C33" s="566"/>
      <c r="D33" s="567"/>
      <c r="E33" s="568"/>
      <c r="F33" s="569"/>
      <c r="G33" s="569"/>
      <c r="H33" s="569"/>
      <c r="I33" s="569"/>
      <c r="J33" s="569"/>
      <c r="K33" s="569"/>
      <c r="L33" s="569"/>
      <c r="M33" s="569"/>
      <c r="N33" s="569"/>
      <c r="O33" s="569"/>
      <c r="P33" s="569"/>
      <c r="Q33" s="569"/>
      <c r="R33" s="569"/>
      <c r="S33" s="569"/>
      <c r="T33" s="564"/>
      <c r="U33" s="564"/>
      <c r="V33" s="615"/>
      <c r="W33" s="564"/>
      <c r="X33" s="564"/>
    </row>
    <row r="34" spans="1:24">
      <c r="A34" s="566"/>
      <c r="B34" s="566"/>
      <c r="C34" s="566"/>
      <c r="D34" s="567"/>
      <c r="E34" s="568"/>
      <c r="F34" s="569"/>
      <c r="G34" s="569"/>
      <c r="H34" s="569"/>
      <c r="I34" s="569"/>
      <c r="J34" s="569"/>
      <c r="K34" s="569"/>
      <c r="L34" s="569"/>
      <c r="M34" s="569"/>
      <c r="N34" s="569"/>
      <c r="O34" s="569"/>
      <c r="P34" s="569"/>
      <c r="Q34" s="569"/>
      <c r="R34" s="569"/>
      <c r="S34" s="569"/>
      <c r="T34" s="564"/>
      <c r="U34" s="564"/>
      <c r="V34" s="615"/>
      <c r="W34" s="564"/>
      <c r="X34" s="564"/>
    </row>
    <row r="35" spans="1:24">
      <c r="A35" s="566"/>
      <c r="B35" s="566"/>
      <c r="C35" s="566"/>
      <c r="D35" s="566"/>
      <c r="E35" s="568"/>
      <c r="F35" s="565"/>
      <c r="G35" s="565"/>
      <c r="H35" s="565"/>
      <c r="I35" s="565"/>
      <c r="J35" s="579"/>
      <c r="K35" s="579"/>
      <c r="L35" s="579"/>
      <c r="M35" s="579"/>
      <c r="N35" s="579"/>
      <c r="O35" s="579"/>
      <c r="P35" s="579"/>
      <c r="Q35" s="579"/>
      <c r="R35" s="579"/>
      <c r="S35" s="616"/>
      <c r="T35" s="564"/>
      <c r="U35" s="564"/>
      <c r="V35" s="617"/>
      <c r="W35" s="564"/>
      <c r="X35" s="564"/>
    </row>
    <row r="36" spans="1:24" customHeight="1" ht="17.4">
      <c r="A36" s="566"/>
      <c r="B36" s="570" t="s">
        <v>57</v>
      </c>
      <c r="C36" s="566"/>
      <c r="D36" s="571" t="s">
        <v>58</v>
      </c>
      <c r="E36" s="572"/>
      <c r="F36" s="525"/>
      <c r="G36" s="525"/>
      <c r="H36" s="525"/>
      <c r="I36" s="525"/>
      <c r="J36" s="525"/>
      <c r="K36" s="525"/>
      <c r="L36" s="525"/>
      <c r="M36" s="525"/>
      <c r="N36" s="525"/>
      <c r="O36" s="525"/>
      <c r="P36" s="525"/>
      <c r="Q36" s="525"/>
      <c r="R36" s="525"/>
      <c r="S36" s="525"/>
      <c r="T36" s="525"/>
      <c r="V36" s="615"/>
      <c r="W36" s="527"/>
      <c r="X36" s="527"/>
    </row>
    <row r="37" spans="1:24" customHeight="1" ht="17.4">
      <c r="A37" s="566"/>
      <c r="B37" s="573" t="s">
        <v>59</v>
      </c>
      <c r="C37" s="566"/>
      <c r="D37" s="574" t="s">
        <v>60</v>
      </c>
      <c r="E37" s="574"/>
      <c r="F37" s="525"/>
      <c r="G37" s="525"/>
      <c r="H37" s="525"/>
      <c r="I37" s="525"/>
      <c r="J37" s="525"/>
      <c r="K37" s="525"/>
      <c r="L37" s="525"/>
      <c r="M37" s="525"/>
      <c r="N37" s="525"/>
      <c r="O37" s="525"/>
      <c r="P37" s="525"/>
      <c r="Q37" s="525"/>
      <c r="R37" s="525"/>
      <c r="S37" s="525"/>
      <c r="T37" s="525"/>
      <c r="W37" s="613"/>
      <c r="X37" s="613"/>
    </row>
    <row r="38" spans="1:24">
      <c r="A38" s="566"/>
      <c r="B38" s="566"/>
      <c r="C38" s="566"/>
      <c r="D38" s="566"/>
      <c r="E38" s="568"/>
      <c r="F38" s="565"/>
      <c r="G38" s="565"/>
      <c r="H38" s="565"/>
      <c r="I38" s="565"/>
      <c r="J38" s="579"/>
      <c r="K38" s="579"/>
      <c r="L38" s="579"/>
      <c r="M38" s="579"/>
      <c r="N38" s="579"/>
      <c r="O38" s="579"/>
      <c r="P38" s="579"/>
      <c r="Q38" s="579"/>
      <c r="R38" s="579"/>
      <c r="S38" s="616"/>
      <c r="T38" s="564"/>
      <c r="U38" s="564"/>
      <c r="V38" s="617"/>
      <c r="W38" s="564"/>
      <c r="X38" s="564"/>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7:D17"/>
    <mergeCell ref="B18:D18"/>
    <mergeCell ref="B19:D19"/>
    <mergeCell ref="B20:D20"/>
    <mergeCell ref="B21:D21"/>
    <mergeCell ref="B26:D26"/>
    <mergeCell ref="B27:D27"/>
    <mergeCell ref="B28:D28"/>
    <mergeCell ref="A32:X32"/>
    <mergeCell ref="D37:E37"/>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9"/>
  <sheetViews>
    <sheetView tabSelected="0" workbookViewId="0" view="pageBreakPreview" showGridLines="true" showRowColHeaders="1">
      <selection activeCell="$A11" sqref="$A11:$XFD32"/>
    </sheetView>
  </sheetViews>
  <sheetFormatPr defaultRowHeight="14.4" defaultColWidth="9" outlineLevelRow="0" outlineLevelCol="0"/>
  <cols>
    <col min="1" max="1" width="5.4259259259259" customWidth="true" style="51"/>
    <col min="2" max="2" width="12.138888888889" customWidth="true" style="51"/>
    <col min="3" max="3" width="31.138888888889" customWidth="true" style="51"/>
    <col min="4" max="4" width="18.138888888889" customWidth="true" style="51"/>
    <col min="5" max="5" width="18" customWidth="true" style="51"/>
    <col min="6" max="6" width="19.425925925926" customWidth="true" style="81"/>
    <col min="7" max="7" width="26.712962962963" customWidth="true" style="81"/>
    <col min="8" max="8" width="17.574074074074" customWidth="true" style="51"/>
    <col min="9" max="9" width="19.138888888889" customWidth="true" style="51"/>
    <col min="10" max="10" width="18" customWidth="true" style="51"/>
    <col min="11" max="11" width="21.138888888889" customWidth="true" style="82"/>
    <col min="12" max="12" width="9" style="51"/>
  </cols>
  <sheetData>
    <row r="1" spans="1:12">
      <c r="A1" s="83" t="s">
        <v>581</v>
      </c>
      <c r="B1" s="83"/>
      <c r="C1" s="84"/>
      <c r="D1" s="85"/>
      <c r="E1" s="86"/>
      <c r="F1" s="87"/>
      <c r="G1" s="88"/>
      <c r="H1" s="83"/>
      <c r="I1" s="83"/>
    </row>
    <row r="2" spans="1:12">
      <c r="A2" s="83"/>
      <c r="B2" s="83"/>
      <c r="C2" s="84"/>
      <c r="D2" s="85"/>
      <c r="E2" s="86"/>
      <c r="F2" s="87"/>
      <c r="G2" s="88"/>
      <c r="H2" s="83"/>
      <c r="I2" s="83"/>
    </row>
    <row r="3" spans="1:12" customHeight="1" ht="15">
      <c r="A3" s="89" t="s">
        <v>582</v>
      </c>
      <c r="B3" s="89"/>
      <c r="C3" s="89"/>
      <c r="D3" s="89"/>
      <c r="E3" s="89"/>
      <c r="F3" s="89"/>
      <c r="G3" s="89"/>
      <c r="H3" s="89"/>
      <c r="I3" s="89"/>
    </row>
    <row r="4" spans="1:12" customHeight="1" ht="17.4">
      <c r="A4" s="90" t="s">
        <v>583</v>
      </c>
      <c r="B4" s="90"/>
      <c r="C4" s="90"/>
      <c r="D4" s="90"/>
      <c r="E4" s="90"/>
      <c r="F4" s="90"/>
      <c r="G4" s="90"/>
      <c r="H4" s="90"/>
      <c r="I4" s="90"/>
    </row>
    <row r="5" spans="1:12" customHeight="1" ht="17.4">
      <c r="A5" s="91" t="s">
        <v>216</v>
      </c>
      <c r="B5" s="91"/>
      <c r="C5" s="91"/>
      <c r="D5" s="91"/>
      <c r="E5" s="91"/>
      <c r="F5" s="91"/>
      <c r="G5" s="91"/>
      <c r="H5" s="91"/>
      <c r="I5" s="91"/>
    </row>
    <row r="6" spans="1:12" customHeight="1" ht="17.4">
      <c r="A6" s="92" t="s">
        <v>584</v>
      </c>
      <c r="B6" s="92"/>
      <c r="C6" s="92"/>
      <c r="D6" s="92"/>
      <c r="E6" s="92"/>
      <c r="F6" s="92"/>
      <c r="G6" s="92"/>
      <c r="H6" s="92"/>
      <c r="I6" s="92"/>
    </row>
    <row r="7" spans="1:12" customHeight="1" ht="17.4">
      <c r="A7" s="93"/>
      <c r="B7" s="93"/>
      <c r="C7" s="94"/>
      <c r="D7" s="93"/>
      <c r="E7" s="95"/>
      <c r="F7" s="96"/>
      <c r="G7" s="97"/>
      <c r="H7" s="93"/>
      <c r="I7" s="93"/>
    </row>
    <row r="8" spans="1:12" customHeight="1" ht="17.4">
      <c r="A8" s="92" t="s">
        <v>585</v>
      </c>
      <c r="B8" s="92"/>
      <c r="C8" s="92"/>
      <c r="D8" s="92"/>
      <c r="E8" s="92"/>
      <c r="F8" s="92"/>
      <c r="G8" s="92"/>
      <c r="H8" s="92"/>
      <c r="I8" s="92"/>
    </row>
    <row r="9" spans="1:12">
      <c r="A9" s="98"/>
      <c r="B9" s="98"/>
      <c r="C9" s="99"/>
      <c r="D9" s="85"/>
      <c r="E9" s="86"/>
      <c r="F9" s="87"/>
      <c r="G9" s="88"/>
      <c r="H9" s="83"/>
      <c r="I9" s="83"/>
    </row>
    <row r="10" spans="1:12" customHeight="1" ht="41.4">
      <c r="A10" s="100" t="s">
        <v>586</v>
      </c>
      <c r="B10" s="101" t="s">
        <v>587</v>
      </c>
      <c r="C10" s="101" t="s">
        <v>588</v>
      </c>
      <c r="D10" s="101" t="s">
        <v>589</v>
      </c>
      <c r="E10" s="101" t="s">
        <v>590</v>
      </c>
      <c r="F10" s="101" t="s">
        <v>591</v>
      </c>
      <c r="G10" s="101" t="s">
        <v>592</v>
      </c>
      <c r="H10" s="101" t="s">
        <v>593</v>
      </c>
      <c r="I10" s="101" t="s">
        <v>594</v>
      </c>
      <c r="J10" s="112" t="s">
        <v>595</v>
      </c>
      <c r="K10" s="113" t="s">
        <v>596</v>
      </c>
    </row>
    <row r="11" spans="1:12" customHeight="1" ht="75" s="50" customFormat="1">
      <c r="A11" s="66">
        <v>1</v>
      </c>
      <c r="B11" s="67">
        <v>9842590</v>
      </c>
      <c r="C11" s="67" t="s">
        <v>597</v>
      </c>
      <c r="D11" s="68">
        <v>1499200</v>
      </c>
      <c r="E11" s="67" t="s">
        <v>598</v>
      </c>
      <c r="F11" s="67" t="s">
        <v>598</v>
      </c>
      <c r="G11" s="69" t="s">
        <v>599</v>
      </c>
      <c r="H11" s="70">
        <v>1489830</v>
      </c>
      <c r="I11" s="76" t="s">
        <v>600</v>
      </c>
      <c r="J11" s="622" t="s">
        <v>601</v>
      </c>
      <c r="K11" s="623" t="s">
        <v>602</v>
      </c>
    </row>
    <row r="12" spans="1:12" customHeight="1" ht="60" s="50" customFormat="1">
      <c r="A12" s="66">
        <v>3</v>
      </c>
      <c r="B12" s="67">
        <v>9887784</v>
      </c>
      <c r="C12" s="67" t="s">
        <v>603</v>
      </c>
      <c r="D12" s="68">
        <v>650000</v>
      </c>
      <c r="E12" s="67" t="s">
        <v>604</v>
      </c>
      <c r="F12" s="67" t="s">
        <v>604</v>
      </c>
      <c r="G12" s="69" t="s">
        <v>605</v>
      </c>
      <c r="H12" s="70">
        <v>631120</v>
      </c>
      <c r="I12" s="76" t="s">
        <v>606</v>
      </c>
      <c r="J12" s="622" t="s">
        <v>607</v>
      </c>
      <c r="K12" s="623" t="s">
        <v>607</v>
      </c>
    </row>
    <row r="13" spans="1:12" customHeight="1" ht="75" s="50" customFormat="1">
      <c r="A13" s="66">
        <v>4</v>
      </c>
      <c r="B13" s="67">
        <v>9902369</v>
      </c>
      <c r="C13" s="67" t="s">
        <v>608</v>
      </c>
      <c r="D13" s="68">
        <v>550000</v>
      </c>
      <c r="E13" s="67" t="s">
        <v>609</v>
      </c>
      <c r="F13" s="67" t="s">
        <v>609</v>
      </c>
      <c r="G13" s="69" t="s">
        <v>610</v>
      </c>
      <c r="H13" s="70">
        <v>548500</v>
      </c>
      <c r="I13" s="76" t="s">
        <v>611</v>
      </c>
      <c r="J13" s="622" t="s">
        <v>607</v>
      </c>
      <c r="K13" s="623" t="s">
        <v>607</v>
      </c>
    </row>
    <row r="14" spans="1:12" customHeight="1" ht="75" s="50" customFormat="1">
      <c r="A14" s="66">
        <v>5</v>
      </c>
      <c r="B14" s="67">
        <v>9906717</v>
      </c>
      <c r="C14" s="67" t="s">
        <v>612</v>
      </c>
      <c r="D14" s="68">
        <v>350000</v>
      </c>
      <c r="E14" s="67" t="s">
        <v>613</v>
      </c>
      <c r="F14" s="67" t="s">
        <v>613</v>
      </c>
      <c r="G14" s="69" t="s">
        <v>614</v>
      </c>
      <c r="H14" s="70">
        <v>348800</v>
      </c>
      <c r="I14" s="76" t="s">
        <v>611</v>
      </c>
      <c r="J14" s="622" t="s">
        <v>607</v>
      </c>
      <c r="K14" s="623" t="s">
        <v>607</v>
      </c>
    </row>
    <row r="15" spans="1:12" customHeight="1" ht="30" s="50" customFormat="1">
      <c r="A15" s="66">
        <v>6</v>
      </c>
      <c r="B15" s="67">
        <v>9902392</v>
      </c>
      <c r="C15" s="67" t="s">
        <v>615</v>
      </c>
      <c r="D15" s="68">
        <v>801870</v>
      </c>
      <c r="E15" s="67" t="s">
        <v>609</v>
      </c>
      <c r="F15" s="67" t="s">
        <v>609</v>
      </c>
      <c r="G15" s="69" t="s">
        <v>610</v>
      </c>
      <c r="H15" s="70">
        <v>799223</v>
      </c>
      <c r="I15" s="76" t="s">
        <v>611</v>
      </c>
      <c r="J15" s="622" t="s">
        <v>607</v>
      </c>
      <c r="K15" s="623" t="s">
        <v>607</v>
      </c>
    </row>
    <row r="16" spans="1:12" customHeight="1" ht="60" s="50" customFormat="1">
      <c r="A16" s="66">
        <v>7</v>
      </c>
      <c r="B16" s="67">
        <v>9906706</v>
      </c>
      <c r="C16" s="67" t="s">
        <v>616</v>
      </c>
      <c r="D16" s="68">
        <v>462165</v>
      </c>
      <c r="E16" s="67" t="s">
        <v>617</v>
      </c>
      <c r="F16" s="67" t="s">
        <v>617</v>
      </c>
      <c r="G16" s="69" t="s">
        <v>610</v>
      </c>
      <c r="H16" s="70">
        <v>462165</v>
      </c>
      <c r="I16" s="76" t="s">
        <v>611</v>
      </c>
      <c r="J16" s="622" t="s">
        <v>607</v>
      </c>
      <c r="K16" s="623" t="s">
        <v>607</v>
      </c>
    </row>
    <row r="17" spans="1:12" customHeight="1" ht="45" s="50" customFormat="1">
      <c r="A17" s="66">
        <v>8</v>
      </c>
      <c r="B17" s="67">
        <v>9916130</v>
      </c>
      <c r="C17" s="67" t="s">
        <v>618</v>
      </c>
      <c r="D17" s="68">
        <v>699750</v>
      </c>
      <c r="E17" s="67" t="s">
        <v>619</v>
      </c>
      <c r="F17" s="67" t="s">
        <v>619</v>
      </c>
      <c r="G17" s="69" t="s">
        <v>620</v>
      </c>
      <c r="H17" s="70">
        <v>698040</v>
      </c>
      <c r="I17" s="76" t="s">
        <v>621</v>
      </c>
      <c r="J17" s="622" t="s">
        <v>607</v>
      </c>
      <c r="K17" s="623" t="s">
        <v>607</v>
      </c>
    </row>
    <row r="18" spans="1:12" customHeight="1" ht="45" s="50" customFormat="1">
      <c r="A18" s="66">
        <v>9</v>
      </c>
      <c r="B18" s="67">
        <v>9930010</v>
      </c>
      <c r="C18" s="67" t="s">
        <v>622</v>
      </c>
      <c r="D18" s="68">
        <v>999951</v>
      </c>
      <c r="E18" s="67" t="s">
        <v>598</v>
      </c>
      <c r="F18" s="67" t="s">
        <v>598</v>
      </c>
      <c r="G18" s="69" t="s">
        <v>599</v>
      </c>
      <c r="H18" s="70">
        <v>999951</v>
      </c>
      <c r="I18" s="76" t="s">
        <v>623</v>
      </c>
      <c r="J18" s="622" t="s">
        <v>607</v>
      </c>
      <c r="K18" s="623" t="s">
        <v>607</v>
      </c>
    </row>
    <row r="19" spans="1:12" customHeight="1" ht="45" s="50" customFormat="1">
      <c r="A19" s="66">
        <v>10</v>
      </c>
      <c r="B19" s="67">
        <v>9906748</v>
      </c>
      <c r="C19" s="67" t="s">
        <v>624</v>
      </c>
      <c r="D19" s="68">
        <v>3402678</v>
      </c>
      <c r="E19" s="67" t="s">
        <v>609</v>
      </c>
      <c r="F19" s="67" t="s">
        <v>609</v>
      </c>
      <c r="G19" s="69" t="s">
        <v>610</v>
      </c>
      <c r="H19" s="70">
        <v>3397231</v>
      </c>
      <c r="I19" s="76" t="s">
        <v>625</v>
      </c>
      <c r="J19" s="622" t="s">
        <v>626</v>
      </c>
      <c r="K19" s="623" t="s">
        <v>611</v>
      </c>
    </row>
    <row r="20" spans="1:12" customHeight="1" ht="60" s="50" customFormat="1">
      <c r="A20" s="66">
        <v>11</v>
      </c>
      <c r="B20" s="67">
        <v>9902405</v>
      </c>
      <c r="C20" s="67" t="s">
        <v>627</v>
      </c>
      <c r="D20" s="68">
        <v>2754781</v>
      </c>
      <c r="E20" s="67" t="s">
        <v>628</v>
      </c>
      <c r="F20" s="67" t="s">
        <v>628</v>
      </c>
      <c r="G20" s="69" t="s">
        <v>629</v>
      </c>
      <c r="H20" s="70">
        <v>2750842</v>
      </c>
      <c r="I20" s="76" t="s">
        <v>625</v>
      </c>
      <c r="J20" s="622" t="s">
        <v>630</v>
      </c>
      <c r="K20" s="623" t="s">
        <v>611</v>
      </c>
    </row>
    <row r="21" spans="1:12" customHeight="1" ht="45" s="50" customFormat="1">
      <c r="A21" s="66">
        <v>12</v>
      </c>
      <c r="B21" s="67">
        <v>9902384</v>
      </c>
      <c r="C21" s="67" t="s">
        <v>631</v>
      </c>
      <c r="D21" s="68">
        <v>2499240</v>
      </c>
      <c r="E21" s="67" t="s">
        <v>609</v>
      </c>
      <c r="F21" s="67" t="s">
        <v>609</v>
      </c>
      <c r="G21" s="71" t="s">
        <v>610</v>
      </c>
      <c r="H21" s="70">
        <v>2497320</v>
      </c>
      <c r="I21" s="76" t="s">
        <v>625</v>
      </c>
      <c r="J21" s="622" t="s">
        <v>632</v>
      </c>
      <c r="K21" s="623" t="s">
        <v>611</v>
      </c>
    </row>
    <row r="22" spans="1:12" customHeight="1" ht="45" s="50" customFormat="1">
      <c r="A22" s="66">
        <v>13</v>
      </c>
      <c r="B22" s="67">
        <v>9902410</v>
      </c>
      <c r="C22" s="67" t="s">
        <v>633</v>
      </c>
      <c r="D22" s="68">
        <v>5393030</v>
      </c>
      <c r="E22" s="67" t="s">
        <v>609</v>
      </c>
      <c r="F22" s="67" t="s">
        <v>609</v>
      </c>
      <c r="G22" s="71" t="s">
        <v>610</v>
      </c>
      <c r="H22" s="70">
        <v>5389962</v>
      </c>
      <c r="I22" s="76" t="s">
        <v>625</v>
      </c>
      <c r="J22" s="622" t="s">
        <v>632</v>
      </c>
      <c r="K22" s="624" t="s">
        <v>611</v>
      </c>
    </row>
    <row r="23" spans="1:12" customHeight="1" ht="75" s="50" customFormat="1">
      <c r="A23" s="66">
        <v>14</v>
      </c>
      <c r="B23" s="67">
        <v>10088252</v>
      </c>
      <c r="C23" s="67" t="s">
        <v>634</v>
      </c>
      <c r="D23" s="68">
        <v>787310</v>
      </c>
      <c r="E23" s="67" t="s">
        <v>609</v>
      </c>
      <c r="F23" s="67" t="s">
        <v>609</v>
      </c>
      <c r="G23" s="71" t="s">
        <v>610</v>
      </c>
      <c r="H23" s="70">
        <v>785810</v>
      </c>
      <c r="I23" s="78">
        <v>45182</v>
      </c>
      <c r="J23" s="622" t="s">
        <v>607</v>
      </c>
      <c r="K23" s="624" t="s">
        <v>607</v>
      </c>
    </row>
    <row r="24" spans="1:12" customHeight="1" ht="75" s="50" customFormat="1">
      <c r="A24" s="66">
        <v>15</v>
      </c>
      <c r="B24" s="67">
        <v>10062450</v>
      </c>
      <c r="C24" s="67" t="s">
        <v>635</v>
      </c>
      <c r="D24" s="68">
        <v>4004000</v>
      </c>
      <c r="E24" s="67" t="s">
        <v>636</v>
      </c>
      <c r="F24" s="67" t="s">
        <v>636</v>
      </c>
      <c r="G24" s="71" t="s">
        <v>599</v>
      </c>
      <c r="H24" s="70">
        <v>3993220</v>
      </c>
      <c r="I24" s="78">
        <v>45182</v>
      </c>
      <c r="J24" s="622" t="s">
        <v>637</v>
      </c>
      <c r="K24" s="624" t="s">
        <v>638</v>
      </c>
    </row>
    <row r="25" spans="1:12" customHeight="1" ht="60" s="50" customFormat="1">
      <c r="A25" s="66">
        <v>16</v>
      </c>
      <c r="B25" s="67">
        <v>10100013</v>
      </c>
      <c r="C25" s="67" t="s">
        <v>639</v>
      </c>
      <c r="D25" s="68">
        <v>999000</v>
      </c>
      <c r="E25" s="67" t="s">
        <v>640</v>
      </c>
      <c r="F25" s="67" t="s">
        <v>640</v>
      </c>
      <c r="G25" s="71" t="s">
        <v>610</v>
      </c>
      <c r="H25" s="70">
        <v>995695</v>
      </c>
      <c r="I25" s="78">
        <v>45184</v>
      </c>
      <c r="J25" s="622" t="s">
        <v>607</v>
      </c>
      <c r="K25" s="624" t="s">
        <v>607</v>
      </c>
    </row>
    <row r="26" spans="1:12" customHeight="1" ht="60" s="50" customFormat="1">
      <c r="A26" s="66">
        <v>17</v>
      </c>
      <c r="B26" s="67">
        <v>10100212</v>
      </c>
      <c r="C26" s="67" t="s">
        <v>641</v>
      </c>
      <c r="D26" s="68">
        <v>711200</v>
      </c>
      <c r="E26" s="67" t="s">
        <v>640</v>
      </c>
      <c r="F26" s="67" t="s">
        <v>640</v>
      </c>
      <c r="G26" s="71" t="s">
        <v>610</v>
      </c>
      <c r="H26" s="70">
        <v>708720</v>
      </c>
      <c r="I26" s="78">
        <v>45184</v>
      </c>
      <c r="J26" s="622" t="s">
        <v>607</v>
      </c>
      <c r="K26" s="624" t="s">
        <v>607</v>
      </c>
    </row>
    <row r="27" spans="1:12" customHeight="1" ht="60" s="50" customFormat="1">
      <c r="A27" s="66">
        <v>18</v>
      </c>
      <c r="B27" s="67">
        <v>10100062</v>
      </c>
      <c r="C27" s="67" t="s">
        <v>642</v>
      </c>
      <c r="D27" s="68">
        <v>535000</v>
      </c>
      <c r="E27" s="67" t="s">
        <v>640</v>
      </c>
      <c r="F27" s="67" t="s">
        <v>640</v>
      </c>
      <c r="G27" s="71" t="s">
        <v>610</v>
      </c>
      <c r="H27" s="70">
        <v>531990</v>
      </c>
      <c r="I27" s="78">
        <v>45184</v>
      </c>
      <c r="J27" s="622" t="s">
        <v>607</v>
      </c>
      <c r="K27" s="624"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2" t="s">
        <v>607</v>
      </c>
      <c r="K30" s="624" t="s">
        <v>607</v>
      </c>
    </row>
    <row r="31" spans="1:12" customHeight="1" ht="60" s="50" customFormat="1">
      <c r="A31" s="66">
        <v>22</v>
      </c>
      <c r="B31" s="72">
        <v>10152629</v>
      </c>
      <c r="C31" s="67" t="s">
        <v>627</v>
      </c>
      <c r="D31" s="73">
        <v>990911</v>
      </c>
      <c r="E31" s="67" t="s">
        <v>628</v>
      </c>
      <c r="F31" s="67" t="s">
        <v>628</v>
      </c>
      <c r="G31" s="69" t="s">
        <v>629</v>
      </c>
      <c r="H31" s="74">
        <v>990000</v>
      </c>
      <c r="I31" s="78">
        <v>45198</v>
      </c>
      <c r="J31" s="622" t="s">
        <v>607</v>
      </c>
      <c r="K31" s="624" t="s">
        <v>607</v>
      </c>
    </row>
    <row r="32" spans="1:12">
      <c r="A32" s="75" t="s">
        <v>649</v>
      </c>
      <c r="B32" s="75"/>
      <c r="C32" s="75"/>
      <c r="D32" s="75"/>
      <c r="E32" s="75"/>
      <c r="F32" s="75"/>
      <c r="G32" s="75"/>
      <c r="H32" s="75"/>
      <c r="I32" s="75"/>
      <c r="J32" s="79"/>
      <c r="K32" s="80"/>
    </row>
    <row r="33" spans="1:12">
      <c r="A33" s="102"/>
      <c r="B33" s="102"/>
      <c r="C33" s="102"/>
      <c r="D33" s="102"/>
      <c r="E33" s="102"/>
      <c r="F33" s="103"/>
      <c r="G33" s="103"/>
      <c r="H33" s="102"/>
      <c r="I33" s="102"/>
    </row>
    <row r="35" spans="1:12">
      <c r="A35" s="104" t="s">
        <v>650</v>
      </c>
      <c r="B35" s="104"/>
      <c r="C35" s="104"/>
      <c r="D35" s="104"/>
      <c r="E35" s="104"/>
      <c r="F35" s="104"/>
      <c r="G35" s="104"/>
      <c r="H35" s="104"/>
    </row>
    <row r="36" spans="1:12">
      <c r="A36" s="105"/>
      <c r="B36" s="105"/>
      <c r="C36" s="105"/>
      <c r="D36" s="105"/>
      <c r="E36" s="105"/>
      <c r="F36" s="106"/>
      <c r="G36" s="106"/>
      <c r="H36" s="105"/>
    </row>
    <row r="37" spans="1:12">
      <c r="A37" s="83"/>
      <c r="B37" s="83"/>
      <c r="C37" s="85"/>
      <c r="D37" s="83"/>
      <c r="E37" s="83"/>
      <c r="G37" s="107"/>
      <c r="H37" s="83"/>
    </row>
    <row r="38" spans="1:12">
      <c r="A38" s="108" t="s">
        <v>651</v>
      </c>
      <c r="C38" s="109"/>
      <c r="D38" s="108"/>
      <c r="E38" s="108"/>
      <c r="F38" s="110"/>
      <c r="G38" s="111"/>
      <c r="H38" s="83"/>
    </row>
    <row r="39" spans="1:12">
      <c r="A39" s="83" t="s">
        <v>652</v>
      </c>
      <c r="C39" s="85"/>
      <c r="D39" s="83"/>
      <c r="E39" s="83"/>
      <c r="G39" s="107"/>
      <c r="H39" s="8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I3"/>
    <mergeCell ref="A4:I4"/>
    <mergeCell ref="A5:I5"/>
    <mergeCell ref="A6:I6"/>
    <mergeCell ref="A8:I8"/>
    <mergeCell ref="A32:I32"/>
    <mergeCell ref="A35:H35"/>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52"/>
    <col min="7" max="7" width="26.712962962963" customWidth="true" style="52"/>
    <col min="8" max="8" width="17.574074074074" customWidth="true" style="3"/>
    <col min="9" max="9" width="19.138888888889" customWidth="true" style="3"/>
    <col min="10" max="10" width="18" customWidth="true" style="3"/>
    <col min="11" max="11" width="21.138888888889" customWidth="true" style="49"/>
    <col min="12" max="12" width="9.1388888888889" customWidth="true" style="3"/>
  </cols>
  <sheetData>
    <row r="1" spans="1:12">
      <c r="A1" s="6" t="s">
        <v>581</v>
      </c>
      <c r="B1" s="6"/>
      <c r="C1" s="53"/>
      <c r="D1" s="7"/>
      <c r="E1" s="54"/>
      <c r="F1" s="55"/>
      <c r="G1" s="56"/>
      <c r="H1" s="6"/>
      <c r="I1" s="6"/>
    </row>
    <row r="2" spans="1:12">
      <c r="A2" s="6"/>
      <c r="B2" s="6"/>
      <c r="C2" s="53"/>
      <c r="D2" s="7"/>
      <c r="E2" s="54"/>
      <c r="F2" s="55"/>
      <c r="G2" s="56"/>
      <c r="H2" s="6"/>
      <c r="I2" s="6"/>
    </row>
    <row r="3" spans="1:12" customHeight="1" ht="15">
      <c r="A3" s="8" t="s">
        <v>582</v>
      </c>
      <c r="B3" s="8"/>
      <c r="C3" s="8"/>
      <c r="D3" s="8"/>
      <c r="E3" s="8"/>
      <c r="F3" s="8"/>
      <c r="G3" s="8"/>
      <c r="H3" s="8"/>
      <c r="I3" s="8"/>
      <c r="J3" s="8"/>
      <c r="K3" s="8"/>
    </row>
    <row r="4" spans="1:12" customHeight="1" ht="17.4">
      <c r="A4" s="57" t="s">
        <v>583</v>
      </c>
      <c r="B4" s="57"/>
      <c r="C4" s="57"/>
      <c r="D4" s="57"/>
      <c r="E4" s="57"/>
      <c r="F4" s="57"/>
      <c r="G4" s="57"/>
      <c r="H4" s="57"/>
      <c r="I4" s="57"/>
      <c r="J4" s="57"/>
      <c r="K4" s="57"/>
    </row>
    <row r="5" spans="1:12" customHeight="1" ht="17.4">
      <c r="A5" s="10" t="s">
        <v>216</v>
      </c>
      <c r="B5" s="10"/>
      <c r="C5" s="10"/>
      <c r="D5" s="10"/>
      <c r="E5" s="10"/>
      <c r="F5" s="10"/>
      <c r="G5" s="10"/>
      <c r="H5" s="10"/>
      <c r="I5" s="10"/>
      <c r="J5" s="10"/>
      <c r="K5" s="10"/>
    </row>
    <row r="6" spans="1:12" customHeight="1" ht="17.4">
      <c r="A6" s="12" t="s">
        <v>653</v>
      </c>
      <c r="B6" s="12"/>
      <c r="C6" s="12"/>
      <c r="D6" s="12"/>
      <c r="E6" s="12"/>
      <c r="F6" s="12"/>
      <c r="G6" s="12"/>
      <c r="H6" s="12"/>
      <c r="I6" s="12"/>
      <c r="J6" s="12"/>
      <c r="K6" s="12"/>
    </row>
    <row r="7" spans="1:12" customHeight="1" ht="17.4">
      <c r="A7" s="11"/>
      <c r="B7" s="11"/>
      <c r="C7" s="58"/>
      <c r="D7" s="11"/>
      <c r="E7" s="59"/>
      <c r="F7" s="60"/>
      <c r="G7" s="61"/>
      <c r="H7" s="11"/>
      <c r="I7" s="11"/>
    </row>
    <row r="8" spans="1:12" customHeight="1" ht="17.4">
      <c r="A8" s="12" t="s">
        <v>654</v>
      </c>
      <c r="B8" s="12"/>
      <c r="C8" s="12"/>
      <c r="D8" s="12"/>
      <c r="E8" s="12"/>
      <c r="F8" s="12"/>
      <c r="G8" s="12"/>
      <c r="H8" s="12"/>
      <c r="I8" s="12"/>
      <c r="J8" s="12"/>
      <c r="K8" s="12"/>
    </row>
    <row r="9" spans="1:12">
      <c r="A9" s="62"/>
      <c r="B9" s="62"/>
      <c r="C9" s="63"/>
      <c r="D9" s="7"/>
      <c r="E9" s="54"/>
      <c r="F9" s="55"/>
      <c r="G9" s="56"/>
      <c r="H9" s="6"/>
      <c r="I9" s="6"/>
    </row>
    <row r="10" spans="1:12" customHeight="1" ht="41.4">
      <c r="A10" s="64" t="s">
        <v>586</v>
      </c>
      <c r="B10" s="65" t="s">
        <v>587</v>
      </c>
      <c r="C10" s="65" t="s">
        <v>588</v>
      </c>
      <c r="D10" s="65" t="s">
        <v>589</v>
      </c>
      <c r="E10" s="65" t="s">
        <v>590</v>
      </c>
      <c r="F10" s="65" t="s">
        <v>591</v>
      </c>
      <c r="G10" s="65" t="s">
        <v>592</v>
      </c>
      <c r="H10" s="65" t="s">
        <v>593</v>
      </c>
      <c r="I10" s="65" t="s">
        <v>594</v>
      </c>
      <c r="J10" s="37" t="s">
        <v>595</v>
      </c>
      <c r="K10" s="38" t="s">
        <v>596</v>
      </c>
    </row>
    <row r="11" spans="1:12" customHeight="1" ht="75" s="50" customFormat="1">
      <c r="A11" s="66">
        <v>1</v>
      </c>
      <c r="B11" s="67">
        <v>9842590</v>
      </c>
      <c r="C11" s="67" t="s">
        <v>597</v>
      </c>
      <c r="D11" s="68">
        <v>1499200</v>
      </c>
      <c r="E11" s="67" t="s">
        <v>598</v>
      </c>
      <c r="F11" s="67" t="s">
        <v>598</v>
      </c>
      <c r="G11" s="69" t="s">
        <v>599</v>
      </c>
      <c r="H11" s="70">
        <v>1489830</v>
      </c>
      <c r="I11" s="76" t="s">
        <v>600</v>
      </c>
      <c r="J11" s="622" t="s">
        <v>601</v>
      </c>
      <c r="K11" s="623" t="s">
        <v>602</v>
      </c>
    </row>
    <row r="12" spans="1:12" customHeight="1" ht="60" s="50" customFormat="1">
      <c r="A12" s="66">
        <v>3</v>
      </c>
      <c r="B12" s="67">
        <v>9887784</v>
      </c>
      <c r="C12" s="67" t="s">
        <v>603</v>
      </c>
      <c r="D12" s="68">
        <v>650000</v>
      </c>
      <c r="E12" s="67" t="s">
        <v>604</v>
      </c>
      <c r="F12" s="67" t="s">
        <v>604</v>
      </c>
      <c r="G12" s="69" t="s">
        <v>605</v>
      </c>
      <c r="H12" s="70">
        <v>631120</v>
      </c>
      <c r="I12" s="76" t="s">
        <v>606</v>
      </c>
      <c r="J12" s="622" t="s">
        <v>607</v>
      </c>
      <c r="K12" s="623" t="s">
        <v>607</v>
      </c>
    </row>
    <row r="13" spans="1:12" customHeight="1" ht="75" s="50" customFormat="1">
      <c r="A13" s="66">
        <v>4</v>
      </c>
      <c r="B13" s="67">
        <v>9902369</v>
      </c>
      <c r="C13" s="67" t="s">
        <v>608</v>
      </c>
      <c r="D13" s="68">
        <v>550000</v>
      </c>
      <c r="E13" s="67" t="s">
        <v>609</v>
      </c>
      <c r="F13" s="67" t="s">
        <v>609</v>
      </c>
      <c r="G13" s="69" t="s">
        <v>610</v>
      </c>
      <c r="H13" s="70">
        <v>548500</v>
      </c>
      <c r="I13" s="76" t="s">
        <v>611</v>
      </c>
      <c r="J13" s="622" t="s">
        <v>607</v>
      </c>
      <c r="K13" s="623" t="s">
        <v>607</v>
      </c>
    </row>
    <row r="14" spans="1:12" customHeight="1" ht="75" s="50" customFormat="1">
      <c r="A14" s="66">
        <v>5</v>
      </c>
      <c r="B14" s="67">
        <v>9906717</v>
      </c>
      <c r="C14" s="67" t="s">
        <v>612</v>
      </c>
      <c r="D14" s="68">
        <v>350000</v>
      </c>
      <c r="E14" s="67" t="s">
        <v>613</v>
      </c>
      <c r="F14" s="67" t="s">
        <v>613</v>
      </c>
      <c r="G14" s="69" t="s">
        <v>614</v>
      </c>
      <c r="H14" s="70">
        <v>348800</v>
      </c>
      <c r="I14" s="76" t="s">
        <v>611</v>
      </c>
      <c r="J14" s="622" t="s">
        <v>607</v>
      </c>
      <c r="K14" s="623" t="s">
        <v>607</v>
      </c>
    </row>
    <row r="15" spans="1:12" customHeight="1" ht="30" s="50" customFormat="1">
      <c r="A15" s="66">
        <v>6</v>
      </c>
      <c r="B15" s="67">
        <v>9902392</v>
      </c>
      <c r="C15" s="67" t="s">
        <v>615</v>
      </c>
      <c r="D15" s="68">
        <v>801870</v>
      </c>
      <c r="E15" s="67" t="s">
        <v>609</v>
      </c>
      <c r="F15" s="67" t="s">
        <v>609</v>
      </c>
      <c r="G15" s="69" t="s">
        <v>610</v>
      </c>
      <c r="H15" s="70">
        <v>799223</v>
      </c>
      <c r="I15" s="76" t="s">
        <v>611</v>
      </c>
      <c r="J15" s="622" t="s">
        <v>607</v>
      </c>
      <c r="K15" s="623" t="s">
        <v>607</v>
      </c>
    </row>
    <row r="16" spans="1:12" customHeight="1" ht="60" s="50" customFormat="1">
      <c r="A16" s="66">
        <v>7</v>
      </c>
      <c r="B16" s="67">
        <v>9906706</v>
      </c>
      <c r="C16" s="67" t="s">
        <v>616</v>
      </c>
      <c r="D16" s="68">
        <v>462165</v>
      </c>
      <c r="E16" s="67" t="s">
        <v>617</v>
      </c>
      <c r="F16" s="67" t="s">
        <v>617</v>
      </c>
      <c r="G16" s="69" t="s">
        <v>610</v>
      </c>
      <c r="H16" s="70">
        <v>462165</v>
      </c>
      <c r="I16" s="76" t="s">
        <v>611</v>
      </c>
      <c r="J16" s="622" t="s">
        <v>607</v>
      </c>
      <c r="K16" s="623" t="s">
        <v>607</v>
      </c>
    </row>
    <row r="17" spans="1:12" customHeight="1" ht="45" s="50" customFormat="1">
      <c r="A17" s="66">
        <v>8</v>
      </c>
      <c r="B17" s="67">
        <v>9916130</v>
      </c>
      <c r="C17" s="67" t="s">
        <v>618</v>
      </c>
      <c r="D17" s="68">
        <v>699750</v>
      </c>
      <c r="E17" s="67" t="s">
        <v>619</v>
      </c>
      <c r="F17" s="67" t="s">
        <v>619</v>
      </c>
      <c r="G17" s="69" t="s">
        <v>620</v>
      </c>
      <c r="H17" s="70">
        <v>698040</v>
      </c>
      <c r="I17" s="76" t="s">
        <v>621</v>
      </c>
      <c r="J17" s="622" t="s">
        <v>607</v>
      </c>
      <c r="K17" s="623" t="s">
        <v>607</v>
      </c>
    </row>
    <row r="18" spans="1:12" customHeight="1" ht="45" s="50" customFormat="1">
      <c r="A18" s="66">
        <v>9</v>
      </c>
      <c r="B18" s="67">
        <v>9930010</v>
      </c>
      <c r="C18" s="67" t="s">
        <v>622</v>
      </c>
      <c r="D18" s="68">
        <v>999951</v>
      </c>
      <c r="E18" s="67" t="s">
        <v>598</v>
      </c>
      <c r="F18" s="67" t="s">
        <v>598</v>
      </c>
      <c r="G18" s="69" t="s">
        <v>599</v>
      </c>
      <c r="H18" s="70">
        <v>999951</v>
      </c>
      <c r="I18" s="76" t="s">
        <v>623</v>
      </c>
      <c r="J18" s="622" t="s">
        <v>607</v>
      </c>
      <c r="K18" s="623" t="s">
        <v>607</v>
      </c>
    </row>
    <row r="19" spans="1:12" customHeight="1" ht="45" s="50" customFormat="1">
      <c r="A19" s="66">
        <v>10</v>
      </c>
      <c r="B19" s="67">
        <v>9906748</v>
      </c>
      <c r="C19" s="67" t="s">
        <v>624</v>
      </c>
      <c r="D19" s="68">
        <v>3402678</v>
      </c>
      <c r="E19" s="67" t="s">
        <v>609</v>
      </c>
      <c r="F19" s="67" t="s">
        <v>609</v>
      </c>
      <c r="G19" s="69" t="s">
        <v>610</v>
      </c>
      <c r="H19" s="70">
        <v>3397231</v>
      </c>
      <c r="I19" s="76" t="s">
        <v>625</v>
      </c>
      <c r="J19" s="622" t="s">
        <v>626</v>
      </c>
      <c r="K19" s="623" t="s">
        <v>611</v>
      </c>
    </row>
    <row r="20" spans="1:12" customHeight="1" ht="60" s="50" customFormat="1">
      <c r="A20" s="66">
        <v>11</v>
      </c>
      <c r="B20" s="67">
        <v>9902405</v>
      </c>
      <c r="C20" s="67" t="s">
        <v>627</v>
      </c>
      <c r="D20" s="68">
        <v>2754781</v>
      </c>
      <c r="E20" s="67" t="s">
        <v>628</v>
      </c>
      <c r="F20" s="67" t="s">
        <v>628</v>
      </c>
      <c r="G20" s="69" t="s">
        <v>629</v>
      </c>
      <c r="H20" s="70">
        <v>2750842</v>
      </c>
      <c r="I20" s="76" t="s">
        <v>625</v>
      </c>
      <c r="J20" s="622" t="s">
        <v>630</v>
      </c>
      <c r="K20" s="623" t="s">
        <v>611</v>
      </c>
    </row>
    <row r="21" spans="1:12" customHeight="1" ht="45" s="50" customFormat="1">
      <c r="A21" s="66">
        <v>12</v>
      </c>
      <c r="B21" s="67">
        <v>9902384</v>
      </c>
      <c r="C21" s="67" t="s">
        <v>631</v>
      </c>
      <c r="D21" s="68">
        <v>2499240</v>
      </c>
      <c r="E21" s="67" t="s">
        <v>609</v>
      </c>
      <c r="F21" s="67" t="s">
        <v>609</v>
      </c>
      <c r="G21" s="71" t="s">
        <v>610</v>
      </c>
      <c r="H21" s="70">
        <v>2497320</v>
      </c>
      <c r="I21" s="76" t="s">
        <v>625</v>
      </c>
      <c r="J21" s="622" t="s">
        <v>632</v>
      </c>
      <c r="K21" s="623" t="s">
        <v>611</v>
      </c>
    </row>
    <row r="22" spans="1:12" customHeight="1" ht="45" s="50" customFormat="1">
      <c r="A22" s="66">
        <v>13</v>
      </c>
      <c r="B22" s="67">
        <v>9902410</v>
      </c>
      <c r="C22" s="67" t="s">
        <v>633</v>
      </c>
      <c r="D22" s="68">
        <v>5393030</v>
      </c>
      <c r="E22" s="67" t="s">
        <v>609</v>
      </c>
      <c r="F22" s="67" t="s">
        <v>609</v>
      </c>
      <c r="G22" s="71" t="s">
        <v>610</v>
      </c>
      <c r="H22" s="70">
        <v>5389962</v>
      </c>
      <c r="I22" s="76" t="s">
        <v>625</v>
      </c>
      <c r="J22" s="622" t="s">
        <v>632</v>
      </c>
      <c r="K22" s="624" t="s">
        <v>611</v>
      </c>
    </row>
    <row r="23" spans="1:12" customHeight="1" ht="75" s="50" customFormat="1">
      <c r="A23" s="66">
        <v>14</v>
      </c>
      <c r="B23" s="67">
        <v>10088252</v>
      </c>
      <c r="C23" s="67" t="s">
        <v>634</v>
      </c>
      <c r="D23" s="68">
        <v>787310</v>
      </c>
      <c r="E23" s="67" t="s">
        <v>609</v>
      </c>
      <c r="F23" s="67" t="s">
        <v>609</v>
      </c>
      <c r="G23" s="71" t="s">
        <v>610</v>
      </c>
      <c r="H23" s="70">
        <v>785810</v>
      </c>
      <c r="I23" s="78">
        <v>45182</v>
      </c>
      <c r="J23" s="622" t="s">
        <v>607</v>
      </c>
      <c r="K23" s="624" t="s">
        <v>607</v>
      </c>
    </row>
    <row r="24" spans="1:12" customHeight="1" ht="75" s="50" customFormat="1">
      <c r="A24" s="66">
        <v>15</v>
      </c>
      <c r="B24" s="67">
        <v>10062450</v>
      </c>
      <c r="C24" s="67" t="s">
        <v>635</v>
      </c>
      <c r="D24" s="68">
        <v>4004000</v>
      </c>
      <c r="E24" s="67" t="s">
        <v>636</v>
      </c>
      <c r="F24" s="67" t="s">
        <v>636</v>
      </c>
      <c r="G24" s="71" t="s">
        <v>599</v>
      </c>
      <c r="H24" s="70">
        <v>3993220</v>
      </c>
      <c r="I24" s="78">
        <v>45182</v>
      </c>
      <c r="J24" s="622" t="s">
        <v>637</v>
      </c>
      <c r="K24" s="624" t="s">
        <v>638</v>
      </c>
    </row>
    <row r="25" spans="1:12" customHeight="1" ht="60" s="50" customFormat="1">
      <c r="A25" s="66">
        <v>16</v>
      </c>
      <c r="B25" s="67">
        <v>10100013</v>
      </c>
      <c r="C25" s="67" t="s">
        <v>639</v>
      </c>
      <c r="D25" s="68">
        <v>999000</v>
      </c>
      <c r="E25" s="67" t="s">
        <v>640</v>
      </c>
      <c r="F25" s="67" t="s">
        <v>640</v>
      </c>
      <c r="G25" s="71" t="s">
        <v>610</v>
      </c>
      <c r="H25" s="70">
        <v>995695</v>
      </c>
      <c r="I25" s="78">
        <v>45184</v>
      </c>
      <c r="J25" s="622" t="s">
        <v>607</v>
      </c>
      <c r="K25" s="624" t="s">
        <v>607</v>
      </c>
    </row>
    <row r="26" spans="1:12" customHeight="1" ht="60" s="50" customFormat="1">
      <c r="A26" s="66">
        <v>17</v>
      </c>
      <c r="B26" s="67">
        <v>10100212</v>
      </c>
      <c r="C26" s="67" t="s">
        <v>641</v>
      </c>
      <c r="D26" s="68">
        <v>711200</v>
      </c>
      <c r="E26" s="67" t="s">
        <v>640</v>
      </c>
      <c r="F26" s="67" t="s">
        <v>640</v>
      </c>
      <c r="G26" s="71" t="s">
        <v>610</v>
      </c>
      <c r="H26" s="70">
        <v>708720</v>
      </c>
      <c r="I26" s="78">
        <v>45184</v>
      </c>
      <c r="J26" s="622" t="s">
        <v>607</v>
      </c>
      <c r="K26" s="624" t="s">
        <v>607</v>
      </c>
    </row>
    <row r="27" spans="1:12" customHeight="1" ht="60" s="50" customFormat="1">
      <c r="A27" s="66">
        <v>18</v>
      </c>
      <c r="B27" s="67">
        <v>10100062</v>
      </c>
      <c r="C27" s="67" t="s">
        <v>642</v>
      </c>
      <c r="D27" s="68">
        <v>535000</v>
      </c>
      <c r="E27" s="67" t="s">
        <v>640</v>
      </c>
      <c r="F27" s="67" t="s">
        <v>640</v>
      </c>
      <c r="G27" s="71" t="s">
        <v>610</v>
      </c>
      <c r="H27" s="70">
        <v>531990</v>
      </c>
      <c r="I27" s="78">
        <v>45184</v>
      </c>
      <c r="J27" s="622" t="s">
        <v>607</v>
      </c>
      <c r="K27" s="624"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2" t="s">
        <v>607</v>
      </c>
      <c r="K30" s="624" t="s">
        <v>607</v>
      </c>
    </row>
    <row r="31" spans="1:12" customHeight="1" ht="60" s="50" customFormat="1">
      <c r="A31" s="66">
        <v>22</v>
      </c>
      <c r="B31" s="72">
        <v>10152629</v>
      </c>
      <c r="C31" s="67" t="s">
        <v>627</v>
      </c>
      <c r="D31" s="73">
        <v>990911</v>
      </c>
      <c r="E31" s="67" t="s">
        <v>628</v>
      </c>
      <c r="F31" s="67" t="s">
        <v>628</v>
      </c>
      <c r="G31" s="69" t="s">
        <v>629</v>
      </c>
      <c r="H31" s="74">
        <v>990000</v>
      </c>
      <c r="I31" s="78">
        <v>45198</v>
      </c>
      <c r="J31" s="622" t="s">
        <v>607</v>
      </c>
      <c r="K31" s="624" t="s">
        <v>607</v>
      </c>
    </row>
    <row r="32" spans="1:12" s="51" customFormat="1">
      <c r="A32" s="75" t="s">
        <v>649</v>
      </c>
      <c r="B32" s="75"/>
      <c r="C32" s="75"/>
      <c r="D32" s="75"/>
      <c r="E32" s="75"/>
      <c r="F32" s="75"/>
      <c r="G32" s="75"/>
      <c r="H32" s="75"/>
      <c r="I32" s="75"/>
      <c r="J32" s="79"/>
      <c r="K32" s="80"/>
    </row>
    <row r="33" spans="1:12">
      <c r="A33" s="30"/>
      <c r="B33" s="30"/>
      <c r="C33" s="30"/>
      <c r="D33" s="30"/>
      <c r="E33" s="30"/>
      <c r="F33" s="31"/>
      <c r="G33" s="31"/>
      <c r="H33" s="30"/>
      <c r="I33" s="30"/>
    </row>
    <row r="34" spans="1:12">
      <c r="A34" s="3" t="s">
        <v>655</v>
      </c>
    </row>
    <row r="35" spans="1:12">
      <c r="F35" s="52"/>
    </row>
    <row r="36" spans="1:12">
      <c r="B36" s="32" t="s">
        <v>92</v>
      </c>
      <c r="C36" s="33"/>
    </row>
    <row r="37" spans="1:12">
      <c r="B37" s="34" t="s">
        <v>656</v>
      </c>
      <c r="C37" s="34"/>
      <c r="F37" s="34" t="s">
        <v>108</v>
      </c>
      <c r="G37" s="34"/>
    </row>
    <row r="38" spans="1:12">
      <c r="B38" s="35" t="s">
        <v>657</v>
      </c>
      <c r="C38" s="35"/>
      <c r="F38" s="36" t="s">
        <v>658</v>
      </c>
      <c r="G38" s="3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659</v>
      </c>
      <c r="B1" s="6"/>
      <c r="C1" s="6"/>
      <c r="D1" s="7"/>
      <c r="E1" s="6"/>
      <c r="F1" s="7"/>
      <c r="G1" s="6"/>
      <c r="H1" s="7"/>
      <c r="I1" s="7"/>
      <c r="J1" s="6"/>
    </row>
    <row r="2" spans="1:14">
      <c r="A2" s="6"/>
      <c r="B2" s="6"/>
      <c r="C2" s="6"/>
      <c r="D2" s="7"/>
      <c r="E2" s="6"/>
      <c r="F2" s="7"/>
      <c r="G2" s="6"/>
      <c r="H2" s="7"/>
      <c r="I2" s="7"/>
      <c r="J2" s="6"/>
    </row>
    <row r="3" spans="1:14" customHeight="1" ht="15">
      <c r="A3" s="8" t="s">
        <v>582</v>
      </c>
      <c r="B3" s="8"/>
      <c r="C3" s="8"/>
      <c r="D3" s="8"/>
      <c r="E3" s="8"/>
      <c r="F3" s="8"/>
      <c r="G3" s="8"/>
      <c r="H3" s="8"/>
      <c r="I3" s="8"/>
      <c r="J3" s="8"/>
      <c r="K3" s="8"/>
      <c r="L3" s="8"/>
      <c r="M3" s="8"/>
    </row>
    <row r="4" spans="1:14" customHeight="1" ht="15">
      <c r="A4" s="9" t="s">
        <v>660</v>
      </c>
      <c r="B4" s="9"/>
      <c r="C4" s="9"/>
      <c r="D4" s="9"/>
      <c r="E4" s="9"/>
      <c r="F4" s="9"/>
      <c r="G4" s="9"/>
      <c r="H4" s="9"/>
      <c r="I4" s="9"/>
      <c r="J4" s="9"/>
      <c r="K4" s="9"/>
      <c r="L4" s="9"/>
      <c r="M4" s="9"/>
    </row>
    <row r="5" spans="1:14" customHeight="1" ht="17.4">
      <c r="A5" s="10" t="s">
        <v>661</v>
      </c>
      <c r="B5" s="10"/>
      <c r="C5" s="10"/>
      <c r="D5" s="10"/>
      <c r="E5" s="10"/>
      <c r="F5" s="10"/>
      <c r="G5" s="10"/>
      <c r="H5" s="10"/>
      <c r="I5" s="10"/>
      <c r="J5" s="10"/>
      <c r="K5" s="10"/>
      <c r="L5" s="10"/>
      <c r="M5" s="10"/>
    </row>
    <row r="6" spans="1:14" customHeight="1" ht="17.4">
      <c r="A6" s="11" t="s">
        <v>662</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2" t="s">
        <v>663</v>
      </c>
      <c r="B8" s="12"/>
      <c r="C8" s="12"/>
      <c r="D8" s="12"/>
      <c r="E8" s="12"/>
      <c r="F8" s="12"/>
      <c r="G8" s="12"/>
      <c r="H8" s="12"/>
      <c r="I8" s="12"/>
      <c r="J8" s="12"/>
      <c r="K8" s="12"/>
      <c r="L8" s="12"/>
      <c r="M8" s="12"/>
    </row>
    <row r="9" spans="1:14">
      <c r="A9" s="6"/>
      <c r="B9" s="6"/>
      <c r="C9" s="6"/>
      <c r="D9" s="7"/>
      <c r="E9" s="6"/>
      <c r="F9" s="7"/>
      <c r="G9" s="6"/>
      <c r="H9" s="7"/>
      <c r="I9" s="7"/>
      <c r="J9" s="6"/>
    </row>
    <row r="10" spans="1:14" customHeight="1" ht="55.2">
      <c r="A10" s="13" t="s">
        <v>586</v>
      </c>
      <c r="B10" s="14" t="s">
        <v>587</v>
      </c>
      <c r="C10" s="14" t="s">
        <v>664</v>
      </c>
      <c r="D10" s="15" t="s">
        <v>665</v>
      </c>
      <c r="E10" s="14" t="s">
        <v>218</v>
      </c>
      <c r="F10" s="14" t="s">
        <v>590</v>
      </c>
      <c r="G10" s="14" t="s">
        <v>666</v>
      </c>
      <c r="H10" s="14" t="s">
        <v>667</v>
      </c>
      <c r="I10" s="14" t="s">
        <v>668</v>
      </c>
      <c r="J10" s="14" t="s">
        <v>669</v>
      </c>
      <c r="K10" s="14" t="s">
        <v>670</v>
      </c>
      <c r="L10" s="37" t="s">
        <v>671</v>
      </c>
      <c r="M10" s="38" t="s">
        <v>672</v>
      </c>
    </row>
    <row r="11" spans="1:14">
      <c r="A11" s="16"/>
      <c r="B11" s="17"/>
      <c r="C11" s="18" t="s">
        <v>673</v>
      </c>
      <c r="D11" s="19"/>
      <c r="E11" s="20"/>
      <c r="F11" s="20"/>
      <c r="G11" s="21"/>
      <c r="H11" s="22"/>
      <c r="I11" s="39"/>
      <c r="J11" s="40"/>
      <c r="K11" s="41"/>
      <c r="L11" s="42"/>
      <c r="M11" s="43"/>
    </row>
    <row r="12" spans="1:14">
      <c r="A12" s="16"/>
      <c r="B12" s="17"/>
      <c r="C12" s="18"/>
      <c r="D12" s="19"/>
      <c r="E12" s="20"/>
      <c r="F12" s="20"/>
      <c r="G12" s="21"/>
      <c r="H12" s="22"/>
      <c r="I12" s="39"/>
      <c r="J12" s="40"/>
      <c r="K12" s="41"/>
      <c r="L12" s="42"/>
      <c r="M12" s="43"/>
    </row>
    <row r="13" spans="1:14">
      <c r="A13" s="16"/>
      <c r="B13" s="23"/>
      <c r="C13" s="18"/>
      <c r="D13" s="19"/>
      <c r="E13" s="21"/>
      <c r="F13" s="20"/>
      <c r="G13" s="21"/>
      <c r="H13" s="24"/>
      <c r="I13" s="39"/>
      <c r="J13" s="44"/>
      <c r="K13" s="41"/>
      <c r="L13" s="45"/>
      <c r="M13" s="46"/>
    </row>
    <row r="14" spans="1:14">
      <c r="A14" s="16"/>
      <c r="B14" s="17"/>
      <c r="C14" s="25"/>
      <c r="D14" s="19"/>
      <c r="E14" s="20"/>
      <c r="F14" s="20"/>
      <c r="G14" s="21"/>
      <c r="H14" s="26"/>
      <c r="I14" s="39"/>
      <c r="J14" s="40"/>
      <c r="K14" s="41"/>
      <c r="L14" s="42"/>
      <c r="M14" s="47"/>
    </row>
    <row r="15" spans="1:14">
      <c r="A15" s="16"/>
      <c r="B15" s="27"/>
      <c r="C15" s="25"/>
      <c r="D15" s="19"/>
      <c r="E15" s="20"/>
      <c r="F15" s="20"/>
      <c r="G15" s="21"/>
      <c r="H15" s="26"/>
      <c r="I15" s="39"/>
      <c r="J15" s="40"/>
      <c r="K15" s="41"/>
      <c r="L15" s="42"/>
      <c r="M15" s="47"/>
    </row>
    <row r="16" spans="1:14">
      <c r="A16" s="28" t="s">
        <v>674</v>
      </c>
      <c r="B16" s="29"/>
      <c r="C16" s="29"/>
      <c r="D16" s="29"/>
      <c r="E16" s="29"/>
      <c r="F16" s="29"/>
      <c r="G16" s="29"/>
      <c r="H16" s="29"/>
      <c r="I16" s="29"/>
      <c r="J16" s="48"/>
      <c r="K16" s="41"/>
      <c r="L16" s="42"/>
      <c r="M16" s="47"/>
    </row>
    <row r="17" spans="1:14">
      <c r="A17" s="30"/>
      <c r="B17" s="30"/>
      <c r="C17" s="30"/>
      <c r="D17" s="30"/>
      <c r="E17" s="30"/>
      <c r="F17" s="31"/>
      <c r="G17" s="31"/>
      <c r="H17" s="30"/>
      <c r="I17" s="30"/>
      <c r="K17" s="49"/>
      <c r="M17" s="3"/>
    </row>
    <row r="18" spans="1:14">
      <c r="A18" s="3" t="s">
        <v>655</v>
      </c>
    </row>
    <row r="19" spans="1:14">
      <c r="F19" s="4"/>
    </row>
    <row r="20" spans="1:14">
      <c r="B20" s="32" t="s">
        <v>92</v>
      </c>
      <c r="C20" s="33"/>
    </row>
    <row r="21" spans="1:14">
      <c r="B21" s="34" t="s">
        <v>675</v>
      </c>
      <c r="C21" s="34"/>
      <c r="F21" s="34" t="s">
        <v>108</v>
      </c>
      <c r="G21" s="34"/>
    </row>
    <row r="22" spans="1:14">
      <c r="B22" s="35" t="s">
        <v>657</v>
      </c>
      <c r="C22" s="35"/>
      <c r="F22" s="36" t="s">
        <v>658</v>
      </c>
      <c r="G22" s="36"/>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676</v>
      </c>
    </row>
    <row r="3" spans="1:1">
      <c r="A3" t="s">
        <v>677</v>
      </c>
    </row>
    <row r="5" spans="1:1">
      <c r="A5" t="s">
        <v>678</v>
      </c>
    </row>
    <row r="6" spans="1:1">
      <c r="A6" s="2" t="s">
        <v>679</v>
      </c>
    </row>
    <row r="9" spans="1:1">
      <c r="A9" t="s">
        <v>680</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7"/>
  <sheetViews>
    <sheetView tabSelected="0" workbookViewId="0" showGridLines="true" showRowColHeaders="1">
      <selection activeCell="E30" sqref="E30"/>
    </sheetView>
  </sheetViews>
  <sheetFormatPr defaultRowHeight="14.4" defaultColWidth="9" outlineLevelRow="0" outlineLevelCol="0"/>
  <cols>
    <col min="1" max="1" width="28.425925925926" customWidth="true" style="436"/>
    <col min="2" max="2" width="17.712962962963" customWidth="true" style="436"/>
    <col min="3" max="3" width="18.287037037037" customWidth="true" style="436"/>
    <col min="4" max="4" width="20.712962962963" customWidth="true" style="436"/>
    <col min="5" max="5" width="13.425925925926" customWidth="true" style="436"/>
    <col min="6" max="6" width="9.712962962963" customWidth="true" style="436"/>
    <col min="7" max="7" width="10.712962962963" customWidth="true" style="436"/>
    <col min="8" max="8" width="9.712962962963" customWidth="true" style="436"/>
    <col min="9" max="9" width="10.574074074074" customWidth="true" style="436"/>
    <col min="10" max="10" width="14.425925925926" customWidth="true" style="436"/>
    <col min="11" max="11" width="8.8518518518518" customWidth="true" style="436"/>
    <col min="12" max="12" width="9.1388888888889" customWidth="true" style="437"/>
  </cols>
  <sheetData>
    <row r="1" spans="1:12">
      <c r="A1" s="438" t="s">
        <v>61</v>
      </c>
      <c r="B1" s="439"/>
      <c r="C1" s="439"/>
      <c r="D1" s="439"/>
      <c r="E1" s="439"/>
    </row>
    <row r="2" spans="1:12">
      <c r="A2" s="440"/>
      <c r="B2" s="440"/>
      <c r="C2" s="440"/>
      <c r="D2" s="440"/>
      <c r="E2" s="440"/>
    </row>
    <row r="3" spans="1:12">
      <c r="A3" s="441" t="s">
        <v>62</v>
      </c>
      <c r="B3" s="441"/>
      <c r="C3" s="441"/>
      <c r="D3" s="441"/>
      <c r="E3" s="441"/>
      <c r="F3" s="441"/>
      <c r="G3" s="441"/>
      <c r="H3" s="441"/>
      <c r="I3" s="441"/>
      <c r="J3" s="441"/>
    </row>
    <row r="4" spans="1:12">
      <c r="A4" s="473"/>
      <c r="B4" s="473"/>
      <c r="C4" s="473"/>
      <c r="D4" s="473"/>
      <c r="E4" s="473"/>
      <c r="F4" s="473"/>
      <c r="G4" s="473"/>
      <c r="H4" s="473"/>
      <c r="I4" s="473"/>
      <c r="J4" s="473"/>
    </row>
    <row r="5" spans="1:12">
      <c r="A5" s="445" t="s">
        <v>63</v>
      </c>
      <c r="B5" s="446"/>
      <c r="C5" s="447"/>
      <c r="D5" s="445" t="s">
        <v>4</v>
      </c>
      <c r="E5" s="446">
        <v>2023</v>
      </c>
    </row>
    <row r="6" spans="1:12">
      <c r="A6" s="474" t="s">
        <v>64</v>
      </c>
      <c r="B6" s="475"/>
      <c r="C6" s="450"/>
      <c r="D6" s="476" t="s">
        <v>7</v>
      </c>
      <c r="E6" s="475">
        <v>2</v>
      </c>
    </row>
    <row r="7" spans="1:12">
      <c r="A7" s="474" t="s">
        <v>65</v>
      </c>
      <c r="B7" s="475"/>
      <c r="C7" s="450"/>
      <c r="D7" s="476"/>
      <c r="E7" s="450"/>
    </row>
    <row r="8" spans="1:12">
      <c r="A8" s="442"/>
      <c r="B8" s="450"/>
      <c r="C8" s="450"/>
      <c r="D8" s="477"/>
      <c r="E8" s="478"/>
      <c r="F8" s="478"/>
      <c r="G8" s="478"/>
    </row>
    <row r="9" spans="1:12">
      <c r="A9" s="479" t="s">
        <v>66</v>
      </c>
      <c r="B9" s="480" t="s">
        <v>67</v>
      </c>
      <c r="C9" s="480" t="s">
        <v>68</v>
      </c>
      <c r="D9" s="480" t="s">
        <v>69</v>
      </c>
      <c r="E9" s="480" t="s">
        <v>70</v>
      </c>
      <c r="F9" s="480"/>
      <c r="G9" s="480"/>
      <c r="H9" s="480"/>
      <c r="I9" s="480"/>
      <c r="J9" s="480"/>
    </row>
    <row r="10" spans="1:12">
      <c r="A10" s="480"/>
      <c r="B10" s="480"/>
      <c r="C10" s="480"/>
      <c r="D10" s="480"/>
      <c r="E10" s="480" t="s">
        <v>71</v>
      </c>
      <c r="F10" s="480"/>
      <c r="G10" s="480"/>
      <c r="H10" s="480" t="s">
        <v>72</v>
      </c>
      <c r="I10" s="480"/>
      <c r="J10" s="480"/>
    </row>
    <row r="11" spans="1:12">
      <c r="A11" s="480"/>
      <c r="B11" s="480"/>
      <c r="C11" s="480"/>
      <c r="D11" s="480"/>
      <c r="E11" s="481" t="s">
        <v>73</v>
      </c>
      <c r="F11" s="482" t="s">
        <v>74</v>
      </c>
      <c r="G11" s="482" t="s">
        <v>75</v>
      </c>
      <c r="H11" s="482" t="s">
        <v>76</v>
      </c>
      <c r="I11" s="482" t="s">
        <v>77</v>
      </c>
      <c r="J11" s="482" t="s">
        <v>78</v>
      </c>
    </row>
    <row r="12" spans="1:12">
      <c r="A12" s="618" t="s">
        <v>79</v>
      </c>
      <c r="B12" s="483">
        <v>2650</v>
      </c>
      <c r="C12" s="484">
        <v>45096</v>
      </c>
      <c r="D12" s="485" t="s">
        <v>80</v>
      </c>
      <c r="E12" s="483">
        <v>2650</v>
      </c>
      <c r="F12" s="485"/>
      <c r="G12" s="485"/>
      <c r="H12" s="485"/>
      <c r="I12" s="485"/>
      <c r="J12" s="485"/>
    </row>
    <row r="13" spans="1:12">
      <c r="A13" s="618" t="s">
        <v>81</v>
      </c>
      <c r="B13" s="483">
        <v>8250</v>
      </c>
      <c r="C13" s="484">
        <v>45103</v>
      </c>
      <c r="D13" s="485" t="s">
        <v>80</v>
      </c>
      <c r="E13" s="483">
        <v>8250</v>
      </c>
      <c r="F13" s="485"/>
      <c r="G13" s="485"/>
      <c r="H13" s="485"/>
      <c r="I13" s="485"/>
      <c r="J13" s="485"/>
    </row>
    <row r="14" spans="1:12">
      <c r="A14" s="618" t="s">
        <v>82</v>
      </c>
      <c r="B14" s="483">
        <v>23400</v>
      </c>
      <c r="C14" s="484">
        <v>45096</v>
      </c>
      <c r="D14" s="485" t="s">
        <v>80</v>
      </c>
      <c r="E14" s="483">
        <v>23400</v>
      </c>
      <c r="F14" s="485"/>
      <c r="G14" s="485"/>
      <c r="H14" s="485"/>
      <c r="I14" s="485"/>
      <c r="J14" s="485"/>
    </row>
    <row r="15" spans="1:12">
      <c r="A15" s="618" t="s">
        <v>83</v>
      </c>
      <c r="B15" s="483">
        <v>10800</v>
      </c>
      <c r="C15" s="484">
        <v>45098</v>
      </c>
      <c r="D15" s="485" t="s">
        <v>80</v>
      </c>
      <c r="E15" s="483">
        <v>10800</v>
      </c>
      <c r="F15" s="485"/>
      <c r="G15" s="485"/>
      <c r="H15" s="485"/>
      <c r="I15" s="485"/>
      <c r="J15" s="485"/>
    </row>
    <row r="16" spans="1:12">
      <c r="A16" s="618" t="s">
        <v>84</v>
      </c>
      <c r="B16" s="483">
        <v>1000</v>
      </c>
      <c r="C16" s="484">
        <v>45092</v>
      </c>
      <c r="D16" s="485" t="s">
        <v>80</v>
      </c>
      <c r="E16" s="483">
        <v>1000</v>
      </c>
      <c r="F16" s="485"/>
      <c r="G16" s="485"/>
      <c r="H16" s="485"/>
      <c r="I16" s="485"/>
      <c r="J16" s="485"/>
    </row>
    <row r="17" spans="1:12">
      <c r="A17" s="618" t="s">
        <v>85</v>
      </c>
      <c r="B17" s="483">
        <v>16000</v>
      </c>
      <c r="C17" s="484">
        <v>45097</v>
      </c>
      <c r="D17" s="485" t="s">
        <v>86</v>
      </c>
      <c r="E17" s="483">
        <v>16000</v>
      </c>
      <c r="F17" s="485"/>
      <c r="G17" s="485"/>
      <c r="H17" s="485"/>
      <c r="I17" s="485"/>
      <c r="J17" s="485"/>
    </row>
    <row r="18" spans="1:12">
      <c r="A18" s="618" t="s">
        <v>87</v>
      </c>
      <c r="B18" s="483">
        <v>23400</v>
      </c>
      <c r="C18" s="484">
        <v>45096</v>
      </c>
      <c r="D18" s="485" t="s">
        <v>80</v>
      </c>
      <c r="E18" s="483">
        <v>23400</v>
      </c>
      <c r="F18" s="485"/>
      <c r="G18" s="485"/>
      <c r="H18" s="485"/>
      <c r="I18" s="485"/>
      <c r="J18" s="485"/>
    </row>
    <row r="19" spans="1:12">
      <c r="A19" s="618" t="s">
        <v>88</v>
      </c>
      <c r="B19" s="483">
        <v>10800</v>
      </c>
      <c r="C19" s="484">
        <v>45098</v>
      </c>
      <c r="D19" s="485" t="s">
        <v>80</v>
      </c>
      <c r="E19" s="483">
        <v>10800</v>
      </c>
      <c r="F19" s="485"/>
      <c r="G19" s="485"/>
      <c r="H19" s="485"/>
      <c r="I19" s="485"/>
      <c r="J19" s="485"/>
    </row>
    <row r="20" spans="1:12">
      <c r="A20" s="618" t="s">
        <v>89</v>
      </c>
      <c r="B20" s="483">
        <v>10800</v>
      </c>
      <c r="C20" s="484">
        <v>45098</v>
      </c>
      <c r="D20" s="485" t="s">
        <v>80</v>
      </c>
      <c r="E20" s="483">
        <v>10800</v>
      </c>
      <c r="F20" s="485"/>
      <c r="G20" s="485"/>
      <c r="H20" s="485"/>
      <c r="I20" s="485"/>
      <c r="J20" s="485"/>
    </row>
    <row r="21" spans="1:12">
      <c r="A21" s="618" t="s">
        <v>90</v>
      </c>
      <c r="B21" s="483">
        <v>8000</v>
      </c>
      <c r="C21" s="484">
        <v>45099</v>
      </c>
      <c r="D21" s="485" t="s">
        <v>86</v>
      </c>
      <c r="E21" s="483">
        <v>8000</v>
      </c>
      <c r="F21" s="485"/>
      <c r="G21" s="485"/>
      <c r="H21" s="485"/>
      <c r="I21" s="485"/>
      <c r="J21" s="485"/>
    </row>
    <row r="22" spans="1:12">
      <c r="A22" s="486" t="s">
        <v>91</v>
      </c>
      <c r="B22" s="483">
        <f>SUM(B12:B21)</f>
        <v>115100</v>
      </c>
      <c r="C22" s="485"/>
      <c r="D22" s="485"/>
      <c r="E22" s="487">
        <f>SUM(E12:E21)</f>
        <v>115100</v>
      </c>
      <c r="F22" s="485"/>
      <c r="G22" s="485"/>
      <c r="H22" s="485"/>
      <c r="I22" s="485"/>
      <c r="J22" s="485"/>
    </row>
    <row r="24" spans="1:12">
      <c r="A24" s="488" t="s">
        <v>56</v>
      </c>
      <c r="B24" s="488"/>
      <c r="C24" s="488"/>
      <c r="D24" s="488"/>
      <c r="E24" s="488"/>
      <c r="F24" s="488"/>
      <c r="G24" s="488"/>
      <c r="H24" s="488"/>
      <c r="I24" s="488"/>
      <c r="J24" s="488"/>
    </row>
    <row r="25" spans="1:12">
      <c r="A25" s="464" t="s">
        <v>92</v>
      </c>
      <c r="B25" s="464"/>
    </row>
    <row r="26" spans="1:12">
      <c r="A26" s="489" t="s">
        <v>93</v>
      </c>
      <c r="B26" s="489"/>
      <c r="C26" s="490"/>
      <c r="D26" s="489" t="s">
        <v>58</v>
      </c>
      <c r="E26" s="489"/>
    </row>
    <row r="27" spans="1:12">
      <c r="A27" s="464" t="s">
        <v>94</v>
      </c>
      <c r="B27" s="464"/>
      <c r="D27" s="491" t="s">
        <v>95</v>
      </c>
      <c r="E27" s="491"/>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24:J24"/>
    <mergeCell ref="A25:B25"/>
    <mergeCell ref="A26:B26"/>
    <mergeCell ref="D26:E26"/>
    <mergeCell ref="A27:B27"/>
    <mergeCell ref="D27:E2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 outlineLevelRow="0" outlineLevelCol="0"/>
  <cols>
    <col min="1" max="1" width="43.287037037037" customWidth="true" style="436"/>
    <col min="2" max="2" width="20.712962962963" customWidth="true" style="436"/>
    <col min="3" max="3" width="24.851851851852" customWidth="true" style="436"/>
    <col min="4" max="4" width="27.287037037037" customWidth="true" style="436"/>
    <col min="5" max="5" width="26.425925925926" customWidth="true" style="436"/>
    <col min="6" max="6" width="20.712962962963" customWidth="true" style="436"/>
    <col min="7" max="7" width="15.712962962963" customWidth="true" style="436"/>
    <col min="8" max="8" width="15.712962962963" customWidth="true" style="436"/>
    <col min="9" max="9" width="15.712962962963" customWidth="true" style="436"/>
    <col min="10" max="10" width="15.712962962963" customWidth="true" style="436"/>
    <col min="11" max="11" width="8.8518518518518" customWidth="true" style="436"/>
    <col min="12" max="12" width="9.1388888888889" customWidth="true" style="437"/>
  </cols>
  <sheetData>
    <row r="1" spans="1:12">
      <c r="A1" s="438" t="s">
        <v>96</v>
      </c>
      <c r="B1" s="439"/>
      <c r="C1" s="439"/>
      <c r="D1" s="439"/>
      <c r="E1" s="439"/>
    </row>
    <row r="2" spans="1:12">
      <c r="A2" s="440"/>
      <c r="B2" s="440"/>
      <c r="C2" s="440"/>
      <c r="D2" s="440"/>
      <c r="E2" s="440"/>
    </row>
    <row r="3" spans="1:12">
      <c r="A3" s="441" t="s">
        <v>97</v>
      </c>
      <c r="B3" s="441"/>
      <c r="C3" s="441"/>
      <c r="D3" s="441"/>
      <c r="E3" s="441"/>
    </row>
    <row r="4" spans="1:12">
      <c r="A4" s="442"/>
      <c r="B4" s="442"/>
      <c r="C4" s="442"/>
      <c r="E4" s="442"/>
    </row>
    <row r="5" spans="1:12">
      <c r="A5" s="443" t="s">
        <v>63</v>
      </c>
      <c r="B5" s="444"/>
      <c r="C5" s="445" t="s">
        <v>4</v>
      </c>
      <c r="D5" s="446">
        <v>2023</v>
      </c>
      <c r="E5" s="447"/>
    </row>
    <row r="6" spans="1:12">
      <c r="A6" s="448" t="s">
        <v>64</v>
      </c>
      <c r="B6" s="449"/>
      <c r="C6" s="445" t="s">
        <v>7</v>
      </c>
      <c r="D6" s="446">
        <v>3</v>
      </c>
      <c r="E6" s="450"/>
    </row>
    <row r="7" spans="1:12">
      <c r="A7" s="448" t="s">
        <v>65</v>
      </c>
      <c r="B7" s="451"/>
      <c r="C7" s="445"/>
    </row>
    <row r="8" spans="1:12">
      <c r="A8" s="452"/>
    </row>
    <row r="9" spans="1:12">
      <c r="A9" s="453" t="s">
        <v>98</v>
      </c>
      <c r="B9" s="453" t="s">
        <v>99</v>
      </c>
      <c r="C9" s="453" t="s">
        <v>100</v>
      </c>
      <c r="D9" s="453"/>
      <c r="E9" s="453" t="s">
        <v>91</v>
      </c>
    </row>
    <row r="10" spans="1:12">
      <c r="A10" s="453"/>
      <c r="B10" s="453"/>
      <c r="C10" s="453" t="s">
        <v>101</v>
      </c>
      <c r="D10" s="453" t="s">
        <v>102</v>
      </c>
      <c r="E10" s="453"/>
    </row>
    <row r="11" spans="1:12" s="51" customFormat="1">
      <c r="A11" s="454" t="s">
        <v>103</v>
      </c>
      <c r="B11" s="455">
        <f>229+14+7+1</f>
        <v>251</v>
      </c>
      <c r="C11" s="456">
        <v>60200095.82</v>
      </c>
      <c r="D11" s="456">
        <f>102654616.89-C11-C14-D14</f>
        <v>32153590.48</v>
      </c>
      <c r="E11" s="457">
        <f>SUM(C11:D11)</f>
        <v>92353686.3</v>
      </c>
      <c r="F11" s="458"/>
      <c r="G11" s="458"/>
      <c r="H11" s="458"/>
      <c r="I11" s="458"/>
      <c r="J11" s="458"/>
      <c r="K11" s="458"/>
    </row>
    <row r="12" spans="1:12" s="51" customFormat="1">
      <c r="A12" s="454" t="s">
        <v>104</v>
      </c>
      <c r="B12" s="455"/>
      <c r="C12" s="459"/>
      <c r="D12" s="459"/>
      <c r="E12" s="459"/>
      <c r="F12" s="458"/>
      <c r="G12" s="458"/>
      <c r="H12" s="458"/>
      <c r="I12" s="458"/>
      <c r="J12" s="458"/>
      <c r="K12" s="458"/>
    </row>
    <row r="13" spans="1:12" s="51" customFormat="1">
      <c r="A13" s="460" t="s">
        <v>105</v>
      </c>
      <c r="B13" s="455">
        <v>196</v>
      </c>
      <c r="C13" s="461">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459"/>
      <c r="E13" s="457">
        <f>SUM(C13:D13)</f>
        <v>15041459.27</v>
      </c>
      <c r="F13" s="458"/>
      <c r="G13" s="458"/>
      <c r="H13" s="458"/>
      <c r="I13" s="458"/>
      <c r="J13" s="458"/>
      <c r="K13" s="458"/>
    </row>
    <row r="14" spans="1:12" s="51" customFormat="1">
      <c r="A14" s="460" t="s">
        <v>106</v>
      </c>
      <c r="B14" s="462">
        <v>71</v>
      </c>
      <c r="C14" s="456">
        <v>6981956.82</v>
      </c>
      <c r="D14" s="461">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457">
        <f>SUM(C14:D14)</f>
        <v>10300930.59</v>
      </c>
      <c r="F14" s="458"/>
      <c r="G14" s="458"/>
      <c r="H14" s="458"/>
      <c r="I14" s="458"/>
      <c r="J14" s="458"/>
      <c r="K14" s="458"/>
    </row>
    <row r="15" spans="1:12" s="51" customFormat="1">
      <c r="A15" s="462" t="s">
        <v>107</v>
      </c>
      <c r="B15" s="462">
        <f>SUM(B11:B14)</f>
        <v>518</v>
      </c>
      <c r="C15" s="457">
        <f>SUM(C11:C14)</f>
        <v>82223511.91</v>
      </c>
      <c r="D15" s="457">
        <f>SUM(D11:D14)</f>
        <v>35472564.25</v>
      </c>
      <c r="E15" s="457">
        <f>SUM(E11:E14)</f>
        <v>117696076.16</v>
      </c>
      <c r="F15" s="458"/>
      <c r="G15" s="458"/>
      <c r="H15" s="463">
        <f>E11+E14</f>
        <v>102654616.89</v>
      </c>
      <c r="I15" s="458"/>
      <c r="J15" s="458"/>
      <c r="K15" s="458"/>
    </row>
    <row r="17" spans="1:12" customHeight="1" ht="10.2" s="435" customFormat="1">
      <c r="A17" s="435" t="s">
        <v>56</v>
      </c>
    </row>
    <row r="18" spans="1:12">
      <c r="A18" s="436"/>
      <c r="E18" s="436"/>
    </row>
    <row r="19" spans="1:12">
      <c r="C19" s="464" t="s">
        <v>92</v>
      </c>
    </row>
    <row r="20" spans="1:12">
      <c r="A20" s="465" t="s">
        <v>108</v>
      </c>
      <c r="C20" s="466" t="s">
        <v>93</v>
      </c>
      <c r="E20" s="465" t="s">
        <v>58</v>
      </c>
      <c r="F20" s="467"/>
    </row>
    <row r="21" spans="1:12">
      <c r="A21" s="468" t="s">
        <v>109</v>
      </c>
      <c r="C21" s="468" t="s">
        <v>94</v>
      </c>
      <c r="E21" s="468" t="s">
        <v>95</v>
      </c>
      <c r="F21" s="469"/>
    </row>
    <row r="23" spans="1:12">
      <c r="A23" s="470" t="s">
        <v>110</v>
      </c>
    </row>
    <row r="24" spans="1:12">
      <c r="A24" s="471" t="s">
        <v>111</v>
      </c>
      <c r="B24" s="471"/>
      <c r="C24" s="471"/>
      <c r="D24" s="471"/>
      <c r="E24" s="471"/>
      <c r="F24" s="472"/>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129"/>
    <col min="2" max="2" width="2.712962962963" customWidth="true" style="129"/>
    <col min="3" max="3" width="44.712962962963" customWidth="true" style="129"/>
    <col min="4" max="4" width="16" customWidth="true" style="129"/>
    <col min="5" max="5" width="1.5740740740741" customWidth="true" style="129"/>
    <col min="6" max="6" width="16.287037037037" customWidth="true" style="129"/>
    <col min="7" max="7" width="7.712962962963" customWidth="true" style="129"/>
    <col min="8" max="8" width="9.1388888888889" customWidth="true" style="129"/>
    <col min="9" max="9" width="9.1388888888889" customWidth="true" style="129"/>
    <col min="10" max="10" width="9.1388888888889" customWidth="true" style="129"/>
    <col min="11" max="11" width="9.1388888888889" customWidth="true" style="129"/>
    <col min="12" max="12" width="9.1388888888889" customWidth="true" style="129"/>
    <col min="13" max="13" width="9.1388888888889" customWidth="true" style="129"/>
    <col min="14" max="14" width="9.1388888888889" customWidth="true" style="129"/>
    <col min="15" max="15" width="13.287037037037" customWidth="true" style="169"/>
    <col min="16" max="16" width="9.1388888888889" customWidth="true" style="129"/>
    <col min="17" max="17" width="13.287037037037" customWidth="true" style="169"/>
    <col min="18" max="18" width="9.1388888888889" customWidth="true" style="129"/>
    <col min="19" max="19" width="11.574074074074" customWidth="true" style="169"/>
    <col min="20" max="20" width="9.1388888888889" customWidth="true" style="129"/>
  </cols>
  <sheetData>
    <row r="1" spans="1:31">
      <c r="A1" s="332" t="s">
        <v>112</v>
      </c>
      <c r="G1" s="425"/>
    </row>
    <row r="2" spans="1:31">
      <c r="A2" s="332" t="s">
        <v>113</v>
      </c>
    </row>
    <row r="4" spans="1:31" customHeight="1" ht="15.6">
      <c r="A4" s="426" t="s">
        <v>114</v>
      </c>
      <c r="B4" s="426"/>
      <c r="C4" s="426"/>
      <c r="D4" s="426"/>
      <c r="E4" s="426"/>
      <c r="F4" s="426"/>
      <c r="G4" s="426"/>
    </row>
    <row r="5" spans="1:31" customHeight="1" ht="15.6">
      <c r="A5" s="426"/>
      <c r="B5" s="426"/>
      <c r="C5" s="426"/>
      <c r="D5" s="426"/>
      <c r="E5" s="426"/>
      <c r="F5" s="426"/>
      <c r="G5" s="426"/>
    </row>
    <row r="6" spans="1:31" customHeight="1" ht="15.6">
      <c r="A6" s="427" t="s">
        <v>115</v>
      </c>
      <c r="B6" s="426"/>
      <c r="C6" s="426"/>
      <c r="D6" s="427" t="s">
        <v>116</v>
      </c>
      <c r="E6" s="426"/>
      <c r="F6" s="426"/>
      <c r="G6" s="426"/>
    </row>
    <row r="7" spans="1:31" customHeight="1" ht="15.6">
      <c r="A7" s="427" t="s">
        <v>117</v>
      </c>
      <c r="B7" s="426"/>
      <c r="C7" s="426"/>
      <c r="D7" s="427" t="s">
        <v>118</v>
      </c>
      <c r="E7" s="426"/>
      <c r="F7" s="426"/>
      <c r="G7" s="426"/>
    </row>
    <row r="8" spans="1:31" customHeight="1" ht="15.6">
      <c r="A8" s="427" t="s">
        <v>119</v>
      </c>
      <c r="B8" s="426"/>
      <c r="C8" s="426"/>
      <c r="D8" s="426"/>
      <c r="E8" s="426"/>
      <c r="F8" s="426"/>
      <c r="G8" s="426"/>
    </row>
    <row r="9" spans="1:31" customHeight="1" ht="15.6">
      <c r="A9" s="426"/>
      <c r="B9" s="426"/>
      <c r="C9" s="426"/>
      <c r="D9" s="426"/>
      <c r="E9" s="426"/>
      <c r="F9" s="426"/>
      <c r="G9" s="426"/>
    </row>
    <row r="10" spans="1:31">
      <c r="A10" s="168"/>
      <c r="B10" s="168"/>
      <c r="C10" s="168"/>
      <c r="D10" s="168"/>
      <c r="E10" s="168"/>
      <c r="F10" s="168"/>
      <c r="G10" s="168"/>
      <c r="I10" s="129" t="s">
        <v>14</v>
      </c>
      <c r="K10" s="129" t="s">
        <v>15</v>
      </c>
      <c r="M10" s="129" t="s">
        <v>16</v>
      </c>
      <c r="O10" s="169" t="s">
        <v>17</v>
      </c>
      <c r="Q10" s="169" t="s">
        <v>18</v>
      </c>
      <c r="S10" s="169" t="s">
        <v>19</v>
      </c>
      <c r="U10" s="129" t="s">
        <v>20</v>
      </c>
      <c r="W10" s="129" t="s">
        <v>21</v>
      </c>
      <c r="Y10" s="129" t="s">
        <v>22</v>
      </c>
      <c r="AA10" s="129" t="s">
        <v>23</v>
      </c>
      <c r="AC10" s="129" t="s">
        <v>24</v>
      </c>
      <c r="AE10" s="129" t="s">
        <v>25</v>
      </c>
    </row>
    <row r="12" spans="1:31">
      <c r="A12" s="425" t="s">
        <v>120</v>
      </c>
    </row>
    <row r="14" spans="1:31">
      <c r="A14" s="425" t="s">
        <v>121</v>
      </c>
      <c r="E14" s="425" t="s">
        <v>122</v>
      </c>
      <c r="F14" s="428">
        <f>12775107.28</f>
        <v>12775107.28</v>
      </c>
    </row>
    <row r="16" spans="1:31">
      <c r="A16" s="425" t="s">
        <v>123</v>
      </c>
      <c r="C16" s="425" t="s">
        <v>124</v>
      </c>
    </row>
    <row r="17" spans="1:31">
      <c r="A17" s="425"/>
      <c r="C17" s="129" t="s">
        <v>125</v>
      </c>
    </row>
    <row r="19" spans="1:31">
      <c r="C19" s="425" t="s">
        <v>126</v>
      </c>
      <c r="F19" s="131"/>
    </row>
    <row r="20" spans="1:31">
      <c r="F20" s="131">
        <v>0</v>
      </c>
    </row>
    <row r="21" spans="1:31">
      <c r="F21" s="131">
        <v>0</v>
      </c>
      <c r="H21" s="131"/>
    </row>
    <row r="22" spans="1:31">
      <c r="C22" s="425" t="s">
        <v>127</v>
      </c>
    </row>
    <row r="23" spans="1:31">
      <c r="C23" s="129" t="s">
        <v>128</v>
      </c>
      <c r="D23" s="129" t="s">
        <v>129</v>
      </c>
      <c r="F23" s="131">
        <f>SUM(H23:AE23)</f>
        <v>767720</v>
      </c>
      <c r="O23" s="433">
        <f>SUM(O24:O26)</f>
        <v>163850</v>
      </c>
      <c r="P23" s="434"/>
      <c r="Q23" s="433">
        <f>SUM(Q24:Q26)</f>
        <v>63870</v>
      </c>
      <c r="R23" s="433"/>
      <c r="S23" s="433">
        <f>SUM(S24:S26)</f>
        <v>540000</v>
      </c>
    </row>
    <row r="24" spans="1:31" hidden="true">
      <c r="F24" s="131"/>
      <c r="N24" s="129" t="s">
        <v>130</v>
      </c>
      <c r="O24" s="169">
        <v>70400</v>
      </c>
      <c r="P24" s="129" t="s">
        <v>131</v>
      </c>
      <c r="Q24" s="169">
        <v>63870</v>
      </c>
      <c r="R24" s="129" t="s">
        <v>132</v>
      </c>
      <c r="S24" s="169">
        <v>540000</v>
      </c>
    </row>
    <row r="25" spans="1:31" hidden="true">
      <c r="F25" s="131"/>
      <c r="N25" s="129" t="s">
        <v>133</v>
      </c>
      <c r="O25" s="169">
        <v>320</v>
      </c>
    </row>
    <row r="26" spans="1:31" hidden="true">
      <c r="F26" s="131"/>
      <c r="N26" s="129" t="s">
        <v>134</v>
      </c>
      <c r="O26" s="169">
        <v>93130</v>
      </c>
    </row>
    <row r="27" spans="1:31">
      <c r="C27" s="129" t="s">
        <v>135</v>
      </c>
      <c r="D27" s="129" t="s">
        <v>136</v>
      </c>
      <c r="F27" s="131">
        <f>SUM(H27:AE27)</f>
        <v>1727865</v>
      </c>
      <c r="O27" s="433">
        <f>SUM(O28:O30)</f>
        <v>1222755</v>
      </c>
      <c r="P27" s="434"/>
      <c r="Q27" s="433">
        <f>SUM(Q28:Q30)</f>
        <v>494805.45</v>
      </c>
      <c r="S27" s="433">
        <f>SUM(S28:S29)</f>
        <v>10304.55</v>
      </c>
    </row>
    <row r="28" spans="1:31" hidden="true">
      <c r="F28" s="131"/>
      <c r="N28" s="129" t="s">
        <v>130</v>
      </c>
      <c r="O28" s="169">
        <v>457700</v>
      </c>
      <c r="P28" s="129" t="s">
        <v>131</v>
      </c>
      <c r="Q28" s="169">
        <f>474810</f>
        <v>474810</v>
      </c>
      <c r="R28" s="129" t="s">
        <v>137</v>
      </c>
      <c r="S28" s="169">
        <v>4769.75</v>
      </c>
    </row>
    <row r="29" spans="1:31" hidden="true">
      <c r="F29" s="131"/>
      <c r="N29" s="129" t="s">
        <v>133</v>
      </c>
      <c r="O29" s="169">
        <v>7415</v>
      </c>
      <c r="P29" s="129" t="s">
        <v>138</v>
      </c>
      <c r="Q29" s="169">
        <v>19995.45</v>
      </c>
      <c r="R29" s="129" t="s">
        <v>139</v>
      </c>
      <c r="S29" s="169">
        <v>5534.8</v>
      </c>
    </row>
    <row r="30" spans="1:31" hidden="true">
      <c r="F30" s="131"/>
      <c r="N30" s="129" t="s">
        <v>134</v>
      </c>
      <c r="O30" s="169">
        <v>757640</v>
      </c>
    </row>
    <row r="31" spans="1:31">
      <c r="C31" s="129" t="s">
        <v>140</v>
      </c>
      <c r="D31" s="129" t="s">
        <v>141</v>
      </c>
      <c r="F31" s="131">
        <f>SUM(H31:AE31)</f>
        <v>18120</v>
      </c>
      <c r="Q31" s="433">
        <f>SUM(Q32)</f>
        <v>18120</v>
      </c>
    </row>
    <row r="32" spans="1:31" hidden="true">
      <c r="F32" s="131"/>
      <c r="P32" s="129" t="s">
        <v>132</v>
      </c>
      <c r="Q32" s="169">
        <v>18120</v>
      </c>
    </row>
    <row r="33" spans="1:31">
      <c r="C33" s="129" t="s">
        <v>142</v>
      </c>
      <c r="D33" s="129" t="s">
        <v>143</v>
      </c>
      <c r="F33" s="131">
        <f>SUM(H33:AE33)</f>
        <v>1456920</v>
      </c>
      <c r="Q33" s="433">
        <f>SUM(Q34)</f>
        <v>1456920</v>
      </c>
    </row>
    <row r="34" spans="1:31" hidden="true">
      <c r="F34" s="131"/>
      <c r="P34" s="129" t="s">
        <v>144</v>
      </c>
      <c r="Q34" s="169">
        <v>1456920</v>
      </c>
    </row>
    <row r="35" spans="1:31">
      <c r="F35" s="131"/>
    </row>
    <row r="36" spans="1:31">
      <c r="C36" s="425" t="s">
        <v>145</v>
      </c>
    </row>
    <row r="37" spans="1:31">
      <c r="F37" s="131">
        <v>0</v>
      </c>
    </row>
    <row r="38" spans="1:31">
      <c r="C38" s="425" t="s">
        <v>146</v>
      </c>
    </row>
    <row r="39" spans="1:31">
      <c r="F39" s="131">
        <v>0</v>
      </c>
    </row>
    <row r="40" spans="1:31">
      <c r="F40" s="131"/>
    </row>
    <row r="41" spans="1:31">
      <c r="B41" s="425"/>
      <c r="D41" s="425" t="s">
        <v>37</v>
      </c>
      <c r="F41" s="429">
        <f>SUM(F19:F40)</f>
        <v>3970625</v>
      </c>
    </row>
    <row r="42" spans="1:31" customHeight="1" ht="15.15">
      <c r="A42" s="425"/>
      <c r="D42" s="425" t="s">
        <v>147</v>
      </c>
      <c r="E42" s="425" t="s">
        <v>122</v>
      </c>
      <c r="F42" s="430">
        <f>F14-F41</f>
        <v>8804482.28</v>
      </c>
    </row>
    <row r="43" spans="1:31" customHeight="1" ht="15.15"/>
    <row r="46" spans="1:31" customHeight="1" ht="29.25">
      <c r="A46" s="431" t="s">
        <v>56</v>
      </c>
      <c r="B46" s="431"/>
      <c r="C46" s="431"/>
      <c r="D46" s="431"/>
      <c r="E46" s="431"/>
      <c r="F46" s="431"/>
    </row>
    <row r="47" spans="1:31">
      <c r="D47" s="129"/>
    </row>
    <row r="48" spans="1:31">
      <c r="D48" s="425"/>
    </row>
    <row r="49" spans="1:31">
      <c r="A49" s="432" t="s">
        <v>93</v>
      </c>
      <c r="D49" s="432" t="s">
        <v>58</v>
      </c>
    </row>
    <row r="50" spans="1:31">
      <c r="A50" s="129" t="s">
        <v>94</v>
      </c>
      <c r="D50" s="129" t="s">
        <v>95</v>
      </c>
    </row>
    <row r="51" spans="1:31">
      <c r="D51" s="129" t="s">
        <v>148</v>
      </c>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7"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80"/>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332"/>
    <col min="2" max="2" width="14.712962962963" customWidth="true" style="333"/>
    <col min="3" max="3" width="14.712962962963" customWidth="true" style="333"/>
    <col min="4" max="4" width="10.712962962963" customWidth="true" style="332"/>
    <col min="5" max="5" width="10.712962962963" customWidth="true" style="332"/>
    <col min="6" max="6" width="11.712962962963" customWidth="true" style="332"/>
    <col min="7" max="7" width="14.712962962963" customWidth="true" style="332"/>
    <col min="8" max="8" width="14.287037037037" customWidth="true" style="332"/>
    <col min="9" max="9" width="14.287037037037" customWidth="true" style="334"/>
    <col min="10" max="10" width="10.574074074074" customWidth="true" style="335"/>
    <col min="11" max="11" width="10.574074074074" customWidth="true" style="336"/>
    <col min="12" max="12" width="9.4259259259259" customWidth="true" style="335"/>
    <col min="13" max="13" width="12.287037037037" customWidth="true" style="334"/>
    <col min="14" max="14" width="10.138888888889" customWidth="true" style="335"/>
    <col min="15" max="15" width="10.138888888889" customWidth="true" style="334"/>
    <col min="16" max="16" width="13" customWidth="true" style="335"/>
    <col min="17" max="17" width="13" customWidth="true" style="334"/>
    <col min="18" max="18" width="16" customWidth="true" style="335"/>
    <col min="19" max="19" width="16" customWidth="true" style="334"/>
    <col min="20" max="20" width="14.138888888889" customWidth="true" style="335"/>
    <col min="21" max="21" width="14.138888888889" customWidth="true" style="334"/>
    <col min="22" max="22" width="12" customWidth="true" style="335"/>
    <col min="23" max="23" width="12" customWidth="true" style="334"/>
    <col min="24" max="24" width="12.851851851852" customWidth="true" style="335"/>
    <col min="25" max="25" width="12.851851851852" customWidth="true" style="334"/>
    <col min="26" max="26" width="13.851851851852" customWidth="true" style="337"/>
    <col min="27" max="27" width="13.851851851852" customWidth="true" style="338"/>
    <col min="28" max="28" width="12.425925925926" customWidth="true" style="339"/>
    <col min="29" max="29" width="12.425925925926" customWidth="true" style="340"/>
    <col min="30" max="30" width="11.712962962963" customWidth="true" style="335"/>
    <col min="31" max="31" width="11.712962962963" customWidth="true" style="334"/>
    <col min="32" max="32" width="13.287037037037" customWidth="true" style="335"/>
    <col min="33" max="33" width="9.1388888888889" customWidth="true" style="341"/>
    <col min="34" max="34" width="9.1388888888889" customWidth="true" style="332"/>
  </cols>
  <sheetData>
    <row r="1" spans="1:34" s="330" customFormat="1">
      <c r="A1" s="342" t="s">
        <v>149</v>
      </c>
      <c r="B1" s="343"/>
      <c r="C1" s="343"/>
      <c r="D1" s="343"/>
      <c r="E1" s="343"/>
      <c r="F1" s="343"/>
      <c r="G1" s="343"/>
      <c r="H1" s="344"/>
      <c r="I1" s="372"/>
      <c r="J1" s="373"/>
      <c r="K1" s="372"/>
      <c r="L1" s="373"/>
      <c r="M1" s="374"/>
      <c r="N1" s="373"/>
      <c r="O1" s="374"/>
      <c r="P1" s="373"/>
      <c r="Q1" s="374"/>
      <c r="R1" s="373"/>
      <c r="S1" s="374"/>
      <c r="T1" s="373"/>
      <c r="U1" s="374"/>
      <c r="V1" s="373"/>
      <c r="W1" s="374"/>
      <c r="X1" s="373"/>
      <c r="Y1" s="374"/>
      <c r="Z1" s="404"/>
      <c r="AA1" s="405"/>
      <c r="AB1" s="406"/>
      <c r="AC1" s="407"/>
      <c r="AD1" s="373"/>
      <c r="AE1" s="374"/>
      <c r="AF1" s="373"/>
      <c r="AG1" s="417"/>
    </row>
    <row r="2" spans="1:34" s="330" customFormat="1">
      <c r="A2" s="342" t="s">
        <v>150</v>
      </c>
      <c r="B2" s="343"/>
      <c r="C2" s="343"/>
      <c r="D2" s="343"/>
      <c r="E2" s="343"/>
      <c r="F2" s="343"/>
      <c r="G2" s="343"/>
      <c r="H2" s="344"/>
      <c r="I2" s="372"/>
      <c r="J2" s="373"/>
      <c r="K2" s="372"/>
      <c r="L2" s="373"/>
      <c r="M2" s="374"/>
      <c r="N2" s="373"/>
      <c r="O2" s="374"/>
      <c r="P2" s="373"/>
      <c r="Q2" s="374"/>
      <c r="R2" s="373"/>
      <c r="S2" s="374"/>
      <c r="T2" s="373"/>
      <c r="U2" s="374"/>
      <c r="V2" s="373"/>
      <c r="W2" s="374"/>
      <c r="X2" s="373"/>
      <c r="Y2" s="374"/>
      <c r="Z2" s="404"/>
      <c r="AA2" s="405"/>
      <c r="AB2" s="406"/>
      <c r="AC2" s="407"/>
      <c r="AD2" s="373"/>
      <c r="AE2" s="374"/>
      <c r="AF2" s="373"/>
      <c r="AG2" s="417"/>
    </row>
    <row r="3" spans="1:34" customHeight="1" ht="6" s="330" customFormat="1">
      <c r="A3" s="343"/>
      <c r="B3" s="343"/>
      <c r="C3" s="343"/>
      <c r="D3" s="343"/>
      <c r="E3" s="343"/>
      <c r="F3" s="343"/>
      <c r="G3" s="343"/>
      <c r="H3" s="344"/>
      <c r="I3" s="372"/>
      <c r="J3" s="373"/>
      <c r="K3" s="372"/>
      <c r="L3" s="373"/>
      <c r="M3" s="374"/>
      <c r="N3" s="373"/>
      <c r="O3" s="374"/>
      <c r="P3" s="373"/>
      <c r="Q3" s="374"/>
      <c r="R3" s="373"/>
      <c r="S3" s="374"/>
      <c r="T3" s="373"/>
      <c r="U3" s="374"/>
      <c r="V3" s="373"/>
      <c r="W3" s="374"/>
      <c r="X3" s="373"/>
      <c r="Y3" s="374"/>
      <c r="Z3" s="404"/>
      <c r="AA3" s="405"/>
      <c r="AB3" s="406"/>
      <c r="AC3" s="407"/>
      <c r="AD3" s="373"/>
      <c r="AE3" s="374"/>
      <c r="AF3" s="373"/>
      <c r="AG3" s="417"/>
    </row>
    <row r="4" spans="1:34" s="330" customFormat="1">
      <c r="A4" s="344" t="s">
        <v>151</v>
      </c>
      <c r="B4" s="344"/>
      <c r="C4" s="344"/>
      <c r="D4" s="344"/>
      <c r="E4" s="344"/>
      <c r="F4" s="344"/>
      <c r="G4" s="344"/>
      <c r="H4" s="344"/>
      <c r="I4" s="372"/>
      <c r="J4" s="373"/>
      <c r="K4" s="372"/>
      <c r="L4" s="373"/>
      <c r="M4" s="374"/>
      <c r="N4" s="373"/>
      <c r="O4" s="374"/>
      <c r="P4" s="373"/>
      <c r="Q4" s="374"/>
      <c r="R4" s="373"/>
      <c r="S4" s="374"/>
      <c r="T4" s="373"/>
      <c r="U4" s="374"/>
      <c r="V4" s="373"/>
      <c r="W4" s="374"/>
      <c r="X4" s="373"/>
      <c r="Y4" s="374"/>
      <c r="Z4" s="404"/>
      <c r="AA4" s="405"/>
      <c r="AB4" s="406"/>
      <c r="AC4" s="407"/>
      <c r="AD4" s="373"/>
      <c r="AE4" s="374"/>
      <c r="AF4" s="373"/>
      <c r="AG4" s="417"/>
    </row>
    <row r="5" spans="1:34" s="330" customFormat="1">
      <c r="A5" s="344"/>
      <c r="B5" s="344"/>
      <c r="C5" s="344"/>
      <c r="D5" s="344"/>
      <c r="E5" s="344"/>
      <c r="F5" s="344"/>
      <c r="G5" s="344"/>
      <c r="H5" s="344"/>
      <c r="I5" s="372"/>
      <c r="J5" s="373"/>
      <c r="K5" s="372"/>
      <c r="L5" s="373"/>
      <c r="M5" s="374"/>
      <c r="N5" s="373"/>
      <c r="O5" s="374"/>
      <c r="P5" s="373"/>
      <c r="Q5" s="374"/>
      <c r="R5" s="373"/>
      <c r="S5" s="374"/>
      <c r="T5" s="373"/>
      <c r="U5" s="374"/>
      <c r="V5" s="373"/>
      <c r="W5" s="374"/>
      <c r="X5" s="373"/>
      <c r="Y5" s="374"/>
      <c r="Z5" s="404"/>
      <c r="AA5" s="405"/>
      <c r="AB5" s="406"/>
      <c r="AC5" s="407"/>
      <c r="AD5" s="373"/>
      <c r="AE5" s="374"/>
      <c r="AF5" s="373"/>
      <c r="AG5" s="417"/>
    </row>
    <row r="6" spans="1:34" s="330" customFormat="1">
      <c r="A6" s="345" t="s">
        <v>152</v>
      </c>
      <c r="B6" s="344"/>
      <c r="C6" s="344"/>
      <c r="D6" s="345" t="s">
        <v>116</v>
      </c>
      <c r="E6" s="344"/>
      <c r="F6" s="344"/>
      <c r="G6" s="344"/>
      <c r="H6" s="344"/>
      <c r="I6" s="372"/>
      <c r="J6" s="373"/>
      <c r="K6" s="372"/>
      <c r="L6" s="373"/>
      <c r="M6" s="374"/>
      <c r="N6" s="373"/>
      <c r="O6" s="374"/>
      <c r="P6" s="373"/>
      <c r="Q6" s="374"/>
      <c r="R6" s="373"/>
      <c r="S6" s="374"/>
      <c r="T6" s="373"/>
      <c r="U6" s="374"/>
      <c r="V6" s="373"/>
      <c r="W6" s="374"/>
      <c r="X6" s="373"/>
      <c r="Y6" s="374"/>
      <c r="Z6" s="404"/>
      <c r="AA6" s="405"/>
      <c r="AB6" s="406"/>
      <c r="AC6" s="407"/>
      <c r="AD6" s="373"/>
      <c r="AE6" s="374"/>
      <c r="AF6" s="373"/>
      <c r="AG6" s="417"/>
    </row>
    <row r="7" spans="1:34" s="330" customFormat="1">
      <c r="A7" s="343" t="s">
        <v>117</v>
      </c>
      <c r="B7" s="344"/>
      <c r="C7" s="344"/>
      <c r="D7" s="345" t="s">
        <v>153</v>
      </c>
      <c r="E7" s="344"/>
      <c r="F7" s="344"/>
      <c r="G7" s="344"/>
      <c r="H7" s="344"/>
      <c r="I7" s="372"/>
      <c r="J7" s="373"/>
      <c r="K7" s="372"/>
      <c r="L7" s="373"/>
      <c r="M7" s="374"/>
      <c r="N7" s="373"/>
      <c r="O7" s="374"/>
      <c r="P7" s="373"/>
      <c r="Q7" s="374"/>
      <c r="R7" s="373"/>
      <c r="S7" s="374"/>
      <c r="T7" s="373"/>
      <c r="U7" s="374"/>
      <c r="V7" s="373"/>
      <c r="W7" s="374"/>
      <c r="X7" s="373"/>
      <c r="Y7" s="374"/>
      <c r="Z7" s="404"/>
      <c r="AA7" s="405"/>
      <c r="AB7" s="406"/>
      <c r="AC7" s="407"/>
      <c r="AD7" s="373"/>
      <c r="AE7" s="374"/>
      <c r="AF7" s="373"/>
      <c r="AG7" s="417"/>
    </row>
    <row r="8" spans="1:34" s="330" customFormat="1">
      <c r="A8" s="343" t="s">
        <v>119</v>
      </c>
      <c r="B8" s="344"/>
      <c r="C8" s="344"/>
      <c r="D8" s="344"/>
      <c r="E8" s="344"/>
      <c r="F8" s="344"/>
      <c r="G8" s="344"/>
      <c r="H8" s="344"/>
      <c r="I8" s="372"/>
      <c r="J8" s="373"/>
      <c r="K8" s="372"/>
      <c r="L8" s="373"/>
      <c r="M8" s="374"/>
      <c r="N8" s="373"/>
      <c r="O8" s="374"/>
      <c r="P8" s="373"/>
      <c r="Q8" s="374"/>
      <c r="R8" s="373"/>
      <c r="S8" s="374"/>
      <c r="T8" s="373"/>
      <c r="U8" s="374"/>
      <c r="V8" s="373"/>
      <c r="W8" s="374"/>
      <c r="X8" s="373"/>
      <c r="Y8" s="374"/>
      <c r="Z8" s="404"/>
      <c r="AA8" s="405"/>
      <c r="AB8" s="406"/>
      <c r="AC8" s="407"/>
      <c r="AD8" s="373"/>
      <c r="AE8" s="374"/>
      <c r="AF8" s="373"/>
      <c r="AG8" s="417"/>
    </row>
    <row r="9" spans="1:34" customHeight="1" ht="6.75">
      <c r="A9" s="330"/>
    </row>
    <row r="10" spans="1:34" customHeight="1" ht="15">
      <c r="A10" s="346" t="s">
        <v>154</v>
      </c>
      <c r="B10" s="347" t="s">
        <v>155</v>
      </c>
      <c r="C10" s="347" t="s">
        <v>156</v>
      </c>
      <c r="D10" s="348" t="s">
        <v>157</v>
      </c>
      <c r="E10" s="348" t="s">
        <v>158</v>
      </c>
      <c r="F10" s="348" t="s">
        <v>159</v>
      </c>
      <c r="G10" s="348" t="s">
        <v>91</v>
      </c>
      <c r="H10" s="349"/>
      <c r="I10" s="375"/>
    </row>
    <row r="11" spans="1:34">
      <c r="A11" s="346"/>
      <c r="B11" s="347"/>
      <c r="C11" s="347"/>
      <c r="D11" s="348"/>
      <c r="E11" s="348"/>
      <c r="F11" s="348"/>
      <c r="G11" s="348"/>
      <c r="H11" s="349"/>
      <c r="I11" s="375"/>
    </row>
    <row r="12" spans="1:34" customHeight="1" ht="4.5">
      <c r="A12" s="346"/>
      <c r="B12" s="347"/>
      <c r="C12" s="347"/>
      <c r="D12" s="348"/>
      <c r="E12" s="348"/>
      <c r="F12" s="348"/>
      <c r="G12" s="348"/>
      <c r="H12" s="349"/>
      <c r="I12" s="375"/>
    </row>
    <row r="13" spans="1:34">
      <c r="A13" s="350" t="s">
        <v>160</v>
      </c>
      <c r="B13" s="351"/>
      <c r="C13" s="351"/>
      <c r="D13" s="352"/>
      <c r="E13" s="352"/>
      <c r="F13" s="352"/>
      <c r="G13" s="352"/>
      <c r="H13" s="353"/>
    </row>
    <row r="14" spans="1:34">
      <c r="A14" s="352" t="s">
        <v>161</v>
      </c>
      <c r="B14" s="351">
        <v>11311184.72</v>
      </c>
      <c r="C14" s="351">
        <v>26392764.36</v>
      </c>
      <c r="D14" s="352"/>
      <c r="E14" s="352"/>
      <c r="F14" s="352"/>
      <c r="G14" s="354">
        <f>SUM(B14:F14)</f>
        <v>37703949.08</v>
      </c>
      <c r="H14" s="355"/>
      <c r="I14" s="376"/>
    </row>
    <row r="15" spans="1:34">
      <c r="A15" s="352" t="s">
        <v>162</v>
      </c>
      <c r="B15" s="351"/>
      <c r="C15" s="351"/>
      <c r="D15" s="352"/>
      <c r="E15" s="352"/>
      <c r="F15" s="352"/>
      <c r="G15" s="354">
        <f>SUM(C16:C22)</f>
        <v>49222130.1</v>
      </c>
      <c r="H15" s="356"/>
      <c r="I15" s="376"/>
    </row>
    <row r="16" spans="1:34">
      <c r="A16" s="357">
        <v>2022</v>
      </c>
      <c r="B16" s="351"/>
      <c r="C16" s="351">
        <v>13260620</v>
      </c>
      <c r="D16" s="352"/>
      <c r="E16" s="352"/>
      <c r="F16" s="352"/>
      <c r="G16" s="354"/>
      <c r="H16" s="356"/>
      <c r="I16" s="376"/>
    </row>
    <row r="17" spans="1:34">
      <c r="A17" s="357">
        <v>2021</v>
      </c>
      <c r="B17" s="351"/>
      <c r="C17" s="351">
        <v>5400000</v>
      </c>
      <c r="D17" s="352"/>
      <c r="E17" s="352"/>
      <c r="F17" s="352"/>
      <c r="G17" s="354"/>
    </row>
    <row r="18" spans="1:34">
      <c r="A18" s="357">
        <v>2020</v>
      </c>
      <c r="B18" s="351"/>
      <c r="C18" s="351">
        <v>7288525</v>
      </c>
      <c r="D18" s="352"/>
      <c r="E18" s="352"/>
      <c r="F18" s="352"/>
      <c r="G18" s="354"/>
      <c r="H18" s="355"/>
      <c r="I18" s="376"/>
    </row>
    <row r="19" spans="1:34">
      <c r="A19" s="357">
        <v>2019</v>
      </c>
      <c r="B19" s="351"/>
      <c r="C19" s="333">
        <f>8919450-276100-89805</f>
        <v>8553545</v>
      </c>
      <c r="D19" s="352"/>
      <c r="E19" s="352"/>
      <c r="F19" s="352"/>
      <c r="G19" s="354"/>
      <c r="H19" s="355"/>
      <c r="I19" s="376"/>
    </row>
    <row r="20" spans="1:34">
      <c r="A20" s="357">
        <v>2018</v>
      </c>
      <c r="B20" s="351"/>
      <c r="C20" s="351">
        <v>2339826.94</v>
      </c>
      <c r="D20" s="352"/>
      <c r="E20" s="352"/>
      <c r="F20" s="352"/>
      <c r="G20" s="354"/>
      <c r="H20" s="355"/>
      <c r="I20" s="376"/>
    </row>
    <row r="21" spans="1:34">
      <c r="A21" s="357">
        <v>2017</v>
      </c>
      <c r="B21" s="351"/>
      <c r="C21" s="351">
        <f>9920996.5-2306300</f>
        <v>7614696.5</v>
      </c>
      <c r="D21" s="352"/>
      <c r="E21" s="352"/>
      <c r="F21" s="352"/>
      <c r="G21" s="354"/>
      <c r="H21" s="355"/>
      <c r="I21" s="376"/>
    </row>
    <row r="22" spans="1:34">
      <c r="A22" s="357">
        <v>2016</v>
      </c>
      <c r="B22" s="351"/>
      <c r="C22" s="351">
        <v>4764916.66</v>
      </c>
      <c r="D22" s="352"/>
      <c r="E22" s="352"/>
      <c r="F22" s="352"/>
      <c r="G22" s="354"/>
      <c r="H22" s="355"/>
      <c r="I22" s="376"/>
    </row>
    <row r="23" spans="1:34" customHeight="1" ht="17.25">
      <c r="A23" s="358" t="s">
        <v>163</v>
      </c>
      <c r="B23" s="351"/>
      <c r="C23" s="351"/>
      <c r="D23" s="352"/>
      <c r="E23" s="352"/>
      <c r="F23" s="352"/>
      <c r="G23" s="354">
        <f>SUM(C24:C27)</f>
        <v>48494931.49</v>
      </c>
      <c r="H23" s="355"/>
      <c r="I23" s="376"/>
    </row>
    <row r="24" spans="1:34">
      <c r="A24" s="359">
        <v>2019</v>
      </c>
      <c r="B24" s="351"/>
      <c r="C24" s="351">
        <f>11435457.97</f>
        <v>11435457.97</v>
      </c>
      <c r="D24" s="352"/>
      <c r="E24" s="352"/>
      <c r="F24" s="352"/>
      <c r="G24" s="354"/>
      <c r="H24" s="355"/>
      <c r="I24" s="376"/>
      <c r="R24" s="339"/>
      <c r="S24" s="340"/>
    </row>
    <row r="25" spans="1:34">
      <c r="A25" s="359">
        <v>2020</v>
      </c>
      <c r="B25" s="351"/>
      <c r="C25" s="351">
        <f>6683258.27</f>
        <v>6683258.27</v>
      </c>
      <c r="D25" s="352"/>
      <c r="E25" s="352"/>
      <c r="F25" s="352"/>
      <c r="G25" s="354"/>
      <c r="H25" s="355"/>
      <c r="I25" s="376"/>
      <c r="R25" s="339"/>
      <c r="S25" s="340"/>
    </row>
    <row r="26" spans="1:34">
      <c r="A26" s="359">
        <v>2021</v>
      </c>
      <c r="B26" s="351"/>
      <c r="C26" s="351">
        <v>8583365.77</v>
      </c>
      <c r="D26" s="352"/>
      <c r="E26" s="352"/>
      <c r="F26" s="352"/>
      <c r="G26" s="354"/>
      <c r="H26" s="355"/>
      <c r="I26" s="376"/>
      <c r="R26" s="339"/>
      <c r="S26" s="340"/>
    </row>
    <row r="27" spans="1:34">
      <c r="A27" s="359">
        <v>2022</v>
      </c>
      <c r="B27" s="351"/>
      <c r="C27" s="351">
        <v>21792849.48</v>
      </c>
      <c r="D27" s="352"/>
      <c r="E27" s="352"/>
      <c r="F27" s="352"/>
      <c r="G27" s="354"/>
      <c r="H27" s="355"/>
      <c r="I27" s="376"/>
      <c r="R27" s="339"/>
      <c r="S27" s="340"/>
    </row>
    <row r="28" spans="1:34">
      <c r="A28" s="352" t="s">
        <v>164</v>
      </c>
      <c r="B28" s="351"/>
      <c r="C28" s="351">
        <v>3000</v>
      </c>
      <c r="D28" s="352"/>
      <c r="E28" s="352"/>
      <c r="F28" s="352"/>
      <c r="G28" s="351">
        <f>C28</f>
        <v>3000</v>
      </c>
      <c r="H28" s="360"/>
      <c r="I28" s="338"/>
      <c r="L28" s="377"/>
      <c r="M28" s="378"/>
      <c r="R28" s="395"/>
      <c r="S28" s="396"/>
    </row>
    <row r="29" spans="1:34" s="331" customFormat="1">
      <c r="A29" s="361"/>
      <c r="B29" s="362"/>
      <c r="C29" s="362"/>
      <c r="D29" s="363"/>
      <c r="E29" s="362"/>
      <c r="F29" s="362"/>
      <c r="G29" s="364"/>
      <c r="H29" s="365"/>
      <c r="I29" s="379"/>
      <c r="J29" s="380"/>
      <c r="K29" s="381"/>
      <c r="L29" s="380"/>
      <c r="M29" s="382"/>
      <c r="N29" s="380"/>
      <c r="O29" s="382"/>
      <c r="P29" s="380"/>
      <c r="Q29" s="382"/>
      <c r="R29" s="339"/>
      <c r="S29" s="340"/>
      <c r="T29" s="380"/>
      <c r="U29" s="382"/>
      <c r="V29" s="380"/>
      <c r="W29" s="382"/>
      <c r="X29" s="380"/>
      <c r="Y29" s="382"/>
      <c r="Z29" s="339"/>
      <c r="AA29" s="340"/>
      <c r="AB29" s="339"/>
      <c r="AC29" s="340"/>
      <c r="AD29" s="380"/>
      <c r="AE29" s="382"/>
      <c r="AF29" s="380"/>
      <c r="AG29" s="418"/>
    </row>
    <row r="30" spans="1:34" s="331" customFormat="1">
      <c r="A30" s="366" t="s">
        <v>165</v>
      </c>
      <c r="B30" s="367">
        <f>+B14</f>
        <v>11311184.72</v>
      </c>
      <c r="C30" s="367">
        <f>SUM(C14:C28)</f>
        <v>124112825.95</v>
      </c>
      <c r="D30" s="366"/>
      <c r="E30" s="368"/>
      <c r="F30" s="368">
        <f>SUM(F29:F29)</f>
        <v>0</v>
      </c>
      <c r="G30" s="368">
        <f>SUM(G14:G29)</f>
        <v>135424010.67</v>
      </c>
      <c r="H30" s="369"/>
      <c r="I30" s="383"/>
      <c r="J30" s="380"/>
      <c r="K30" s="381"/>
      <c r="L30" s="380"/>
      <c r="M30" s="382"/>
      <c r="N30" s="380"/>
      <c r="O30" s="382"/>
      <c r="P30" s="380"/>
      <c r="Q30" s="382"/>
      <c r="R30" s="395"/>
      <c r="S30" s="396"/>
      <c r="T30" s="380"/>
      <c r="U30" s="382"/>
      <c r="V30" s="380"/>
      <c r="W30" s="382"/>
      <c r="X30" s="380"/>
      <c r="Y30" s="382"/>
      <c r="Z30" s="339"/>
      <c r="AA30" s="340"/>
      <c r="AB30" s="339"/>
      <c r="AC30" s="340"/>
      <c r="AD30" s="380"/>
      <c r="AE30" s="382"/>
      <c r="AF30" s="380"/>
      <c r="AG30" s="418"/>
    </row>
    <row r="31" spans="1:34" s="331" customFormat="1">
      <c r="A31" s="366" t="s">
        <v>166</v>
      </c>
      <c r="B31" s="362"/>
      <c r="C31" s="362"/>
      <c r="D31" s="363"/>
      <c r="E31" s="363"/>
      <c r="F31" s="363"/>
      <c r="G31" s="363"/>
      <c r="H31" s="370"/>
      <c r="I31" s="382"/>
      <c r="J31" s="380"/>
      <c r="K31" s="381"/>
      <c r="L31" s="380"/>
      <c r="M31" s="382"/>
      <c r="N31" s="380"/>
      <c r="O31" s="382"/>
      <c r="P31" s="380"/>
      <c r="Q31" s="382"/>
      <c r="R31" s="395"/>
      <c r="S31" s="396"/>
      <c r="T31" s="380"/>
      <c r="U31" s="382"/>
      <c r="V31" s="380"/>
      <c r="W31" s="382"/>
      <c r="X31" s="380"/>
      <c r="Y31" s="382"/>
      <c r="Z31" s="339"/>
      <c r="AA31" s="340"/>
      <c r="AB31" s="339"/>
      <c r="AC31" s="340"/>
      <c r="AD31" s="380"/>
      <c r="AE31" s="382"/>
      <c r="AF31" s="380"/>
      <c r="AG31" s="418"/>
    </row>
    <row r="32" spans="1:34" s="331" customFormat="1">
      <c r="A32" s="366" t="s">
        <v>167</v>
      </c>
      <c r="B32" s="362"/>
      <c r="C32" s="362"/>
      <c r="D32" s="363"/>
      <c r="E32" s="363"/>
      <c r="F32" s="363"/>
      <c r="G32" s="363"/>
      <c r="H32" s="370"/>
      <c r="I32" s="382"/>
      <c r="J32" s="380"/>
      <c r="K32" s="381"/>
      <c r="L32" s="380"/>
      <c r="M32" s="382"/>
      <c r="N32" s="380"/>
      <c r="O32" s="382"/>
      <c r="P32" s="380"/>
      <c r="Q32" s="382"/>
      <c r="R32" s="395"/>
      <c r="S32" s="396"/>
      <c r="T32" s="380"/>
      <c r="U32" s="382"/>
      <c r="V32" s="380"/>
      <c r="W32" s="382"/>
      <c r="X32" s="380"/>
      <c r="Y32" s="382"/>
      <c r="Z32" s="339"/>
      <c r="AA32" s="340"/>
      <c r="AB32" s="339"/>
      <c r="AC32" s="340"/>
      <c r="AD32" s="380"/>
      <c r="AE32" s="382"/>
      <c r="AF32" s="380"/>
      <c r="AG32" s="418"/>
    </row>
    <row r="33" spans="1:34" s="331" customFormat="1">
      <c r="A33" s="371" t="s">
        <v>168</v>
      </c>
      <c r="B33" s="362"/>
      <c r="C33" s="362">
        <f>SUM(J33:AF33)</f>
        <v>71262.1</v>
      </c>
      <c r="D33" s="363"/>
      <c r="E33" s="363"/>
      <c r="F33" s="363"/>
      <c r="G33" s="363"/>
      <c r="H33" s="370"/>
      <c r="I33" s="382"/>
      <c r="J33" s="377"/>
      <c r="K33" s="384"/>
      <c r="L33" s="377">
        <f>SUM(L34:L35)</f>
        <v>10766</v>
      </c>
      <c r="M33" s="378"/>
      <c r="N33" s="385">
        <f>SUM(N34:N36)</f>
        <v>19908.7</v>
      </c>
      <c r="O33" s="386"/>
      <c r="P33" s="377">
        <f>SUM(P34:P36)</f>
        <v>40587.4</v>
      </c>
      <c r="Q33" s="378"/>
      <c r="R33" s="377"/>
      <c r="S33" s="378"/>
      <c r="T33" s="397"/>
      <c r="U33" s="398"/>
      <c r="V33" s="377"/>
      <c r="W33" s="378"/>
      <c r="X33" s="377"/>
      <c r="Y33" s="378"/>
      <c r="Z33" s="408"/>
      <c r="AA33" s="409"/>
      <c r="AB33" s="399"/>
      <c r="AC33" s="410"/>
      <c r="AD33" s="411"/>
      <c r="AE33" s="412"/>
      <c r="AF33" s="408"/>
      <c r="AG33" s="418"/>
    </row>
    <row r="34" spans="1:34" hidden="true" s="331" customFormat="1">
      <c r="A34" s="371"/>
      <c r="B34" s="362"/>
      <c r="C34" s="362"/>
      <c r="D34" s="363"/>
      <c r="E34" s="363"/>
      <c r="F34" s="363"/>
      <c r="G34" s="363"/>
      <c r="H34" s="370"/>
      <c r="I34" s="382"/>
      <c r="J34" s="377"/>
      <c r="K34" s="387" t="s">
        <v>169</v>
      </c>
      <c r="L34" s="339">
        <v>5508.7</v>
      </c>
      <c r="M34" s="387" t="s">
        <v>170</v>
      </c>
      <c r="N34" s="388">
        <v>8667.4</v>
      </c>
      <c r="O34" s="389" t="s">
        <v>171</v>
      </c>
      <c r="P34" s="339">
        <v>29436.1</v>
      </c>
      <c r="Q34" s="378"/>
      <c r="R34" s="377"/>
      <c r="S34" s="378"/>
      <c r="T34" s="397"/>
      <c r="U34" s="398"/>
      <c r="V34" s="377"/>
      <c r="W34" s="378"/>
      <c r="X34" s="377"/>
      <c r="Y34" s="378"/>
      <c r="Z34" s="408"/>
      <c r="AA34" s="409"/>
      <c r="AB34" s="399"/>
      <c r="AC34" s="410"/>
      <c r="AD34" s="411"/>
      <c r="AE34" s="412"/>
      <c r="AF34" s="408"/>
      <c r="AG34" s="418"/>
    </row>
    <row r="35" spans="1:34" hidden="true" s="331" customFormat="1">
      <c r="A35" s="371"/>
      <c r="B35" s="362"/>
      <c r="C35" s="362"/>
      <c r="D35" s="363"/>
      <c r="E35" s="363"/>
      <c r="F35" s="363"/>
      <c r="G35" s="363"/>
      <c r="H35" s="370"/>
      <c r="I35" s="382"/>
      <c r="J35" s="377"/>
      <c r="K35" s="619" t="s">
        <v>172</v>
      </c>
      <c r="L35" s="339">
        <v>5257.3</v>
      </c>
      <c r="M35" s="387" t="s">
        <v>173</v>
      </c>
      <c r="N35" s="388">
        <v>5424.4</v>
      </c>
      <c r="O35" s="389" t="s">
        <v>174</v>
      </c>
      <c r="P35" s="339">
        <v>5809.4</v>
      </c>
      <c r="Q35" s="378"/>
      <c r="R35" s="377"/>
      <c r="S35" s="378"/>
      <c r="T35" s="397"/>
      <c r="U35" s="398"/>
      <c r="V35" s="377"/>
      <c r="W35" s="378"/>
      <c r="X35" s="377"/>
      <c r="Y35" s="378"/>
      <c r="Z35" s="408"/>
      <c r="AA35" s="409"/>
      <c r="AB35" s="399"/>
      <c r="AC35" s="410"/>
      <c r="AD35" s="411"/>
      <c r="AE35" s="412"/>
      <c r="AF35" s="408"/>
      <c r="AG35" s="418"/>
    </row>
    <row r="36" spans="1:34" hidden="true" s="331" customFormat="1">
      <c r="A36" s="371"/>
      <c r="B36" s="362"/>
      <c r="C36" s="362"/>
      <c r="D36" s="363"/>
      <c r="E36" s="363"/>
      <c r="F36" s="363"/>
      <c r="G36" s="363"/>
      <c r="H36" s="370"/>
      <c r="I36" s="382"/>
      <c r="J36" s="377"/>
      <c r="K36" s="387"/>
      <c r="L36" s="339"/>
      <c r="M36" s="387" t="s">
        <v>175</v>
      </c>
      <c r="N36" s="388">
        <v>5816.9</v>
      </c>
      <c r="O36" s="389" t="s">
        <v>176</v>
      </c>
      <c r="P36" s="339">
        <v>5341.9</v>
      </c>
      <c r="Q36" s="378"/>
      <c r="R36" s="377"/>
      <c r="S36" s="378"/>
      <c r="T36" s="397"/>
      <c r="U36" s="398"/>
      <c r="V36" s="377"/>
      <c r="W36" s="378"/>
      <c r="X36" s="377"/>
      <c r="Y36" s="378"/>
      <c r="Z36" s="408"/>
      <c r="AA36" s="409"/>
      <c r="AB36" s="399"/>
      <c r="AC36" s="410"/>
      <c r="AD36" s="411"/>
      <c r="AE36" s="412"/>
      <c r="AF36" s="408"/>
      <c r="AG36" s="418"/>
    </row>
    <row r="37" spans="1:34" s="331" customFormat="1">
      <c r="A37" s="371" t="s">
        <v>177</v>
      </c>
      <c r="B37" s="362"/>
      <c r="C37" s="362">
        <f>SUM(J37:AF37)</f>
        <v>0</v>
      </c>
      <c r="D37" s="363"/>
      <c r="E37" s="363"/>
      <c r="F37" s="363"/>
      <c r="G37" s="363"/>
      <c r="H37" s="370"/>
      <c r="I37" s="382"/>
      <c r="J37" s="339"/>
      <c r="K37" s="387"/>
      <c r="L37" s="339"/>
      <c r="M37" s="340"/>
      <c r="N37" s="390"/>
      <c r="O37" s="391"/>
      <c r="P37" s="339"/>
      <c r="Q37" s="340"/>
      <c r="R37" s="339"/>
      <c r="S37" s="340"/>
      <c r="T37" s="339"/>
      <c r="U37" s="340"/>
      <c r="V37" s="339"/>
      <c r="W37" s="340"/>
      <c r="X37" s="399"/>
      <c r="Y37" s="410"/>
      <c r="Z37" s="408"/>
      <c r="AA37" s="409"/>
      <c r="AB37" s="399"/>
      <c r="AC37" s="410"/>
      <c r="AD37" s="390"/>
      <c r="AE37" s="391"/>
      <c r="AF37" s="408"/>
      <c r="AG37" s="418"/>
    </row>
    <row r="38" spans="1:34" hidden="true" s="331" customFormat="1">
      <c r="A38" s="363" t="s">
        <v>178</v>
      </c>
      <c r="B38" s="362"/>
      <c r="C38" s="362">
        <f>SUM(J38:AF38)</f>
        <v>0</v>
      </c>
      <c r="D38" s="363"/>
      <c r="E38" s="363"/>
      <c r="F38" s="363"/>
      <c r="G38" s="363"/>
      <c r="H38" s="370"/>
      <c r="I38" s="382"/>
      <c r="J38" s="339"/>
      <c r="K38" s="387"/>
      <c r="L38" s="339"/>
      <c r="M38" s="340"/>
      <c r="N38" s="339"/>
      <c r="O38" s="340"/>
      <c r="P38" s="339"/>
      <c r="Q38" s="340"/>
      <c r="R38" s="339"/>
      <c r="S38" s="340"/>
      <c r="T38" s="339"/>
      <c r="U38" s="340"/>
      <c r="V38" s="339"/>
      <c r="W38" s="340"/>
      <c r="X38" s="339"/>
      <c r="Y38" s="340"/>
      <c r="Z38" s="339"/>
      <c r="AA38" s="340"/>
      <c r="AB38" s="339"/>
      <c r="AC38" s="340"/>
      <c r="AD38" s="377"/>
      <c r="AE38" s="378"/>
      <c r="AF38" s="339"/>
      <c r="AG38" s="418"/>
    </row>
    <row r="39" spans="1:34" s="331" customFormat="1">
      <c r="A39" s="366" t="s">
        <v>179</v>
      </c>
      <c r="B39" s="362"/>
      <c r="C39" s="362"/>
      <c r="D39" s="363"/>
      <c r="E39" s="363"/>
      <c r="F39" s="363"/>
      <c r="G39" s="363"/>
      <c r="H39" s="370"/>
      <c r="I39" s="382"/>
      <c r="J39" s="339"/>
      <c r="K39" s="387"/>
      <c r="L39" s="339"/>
      <c r="M39" s="340"/>
      <c r="N39" s="339"/>
      <c r="O39" s="340"/>
      <c r="P39" s="339"/>
      <c r="Q39" s="340"/>
      <c r="R39" s="339"/>
      <c r="S39" s="340"/>
      <c r="T39" s="339"/>
      <c r="U39" s="340"/>
      <c r="V39" s="339"/>
      <c r="W39" s="340"/>
      <c r="X39" s="339"/>
      <c r="Y39" s="340"/>
      <c r="Z39" s="339"/>
      <c r="AA39" s="340"/>
      <c r="AB39" s="339"/>
      <c r="AC39" s="340"/>
      <c r="AD39" s="339"/>
      <c r="AE39" s="340"/>
      <c r="AF39" s="380"/>
      <c r="AG39" s="418"/>
    </row>
    <row r="40" spans="1:34" s="331" customFormat="1">
      <c r="A40" s="363" t="s">
        <v>180</v>
      </c>
      <c r="B40" s="362"/>
      <c r="C40" s="362">
        <f>SUM(J40:AF40)</f>
        <v>9500</v>
      </c>
      <c r="D40" s="363"/>
      <c r="E40" s="363"/>
      <c r="F40" s="363"/>
      <c r="G40" s="363"/>
      <c r="H40" s="370"/>
      <c r="I40" s="382"/>
      <c r="J40" s="339"/>
      <c r="K40" s="387"/>
      <c r="L40" s="339"/>
      <c r="M40" s="340"/>
      <c r="N40" s="377">
        <f>SUM(N41)</f>
        <v>9500</v>
      </c>
      <c r="O40" s="340"/>
      <c r="P40" s="339"/>
      <c r="Q40" s="340"/>
      <c r="R40" s="339"/>
      <c r="S40" s="340"/>
      <c r="T40" s="339"/>
      <c r="U40" s="340"/>
      <c r="V40" s="339"/>
      <c r="W40" s="340"/>
      <c r="X40" s="339"/>
      <c r="Y40" s="340"/>
      <c r="Z40" s="399"/>
      <c r="AA40" s="410"/>
      <c r="AB40" s="399"/>
      <c r="AC40" s="410"/>
      <c r="AD40" s="390"/>
      <c r="AE40" s="391"/>
      <c r="AF40" s="399"/>
      <c r="AG40" s="418"/>
    </row>
    <row r="41" spans="1:34" hidden="true" s="331" customFormat="1">
      <c r="A41" s="363"/>
      <c r="B41" s="362"/>
      <c r="C41" s="362"/>
      <c r="D41" s="363"/>
      <c r="E41" s="363"/>
      <c r="F41" s="363"/>
      <c r="G41" s="363"/>
      <c r="H41" s="370"/>
      <c r="I41" s="382"/>
      <c r="J41" s="339"/>
      <c r="K41" s="387"/>
      <c r="L41" s="339"/>
      <c r="M41" s="387" t="s">
        <v>181</v>
      </c>
      <c r="N41" s="339">
        <v>9500</v>
      </c>
      <c r="O41" s="340"/>
      <c r="P41" s="339"/>
      <c r="Q41" s="340"/>
      <c r="R41" s="339"/>
      <c r="S41" s="340"/>
      <c r="T41" s="339"/>
      <c r="U41" s="340"/>
      <c r="V41" s="339"/>
      <c r="W41" s="340"/>
      <c r="X41" s="339"/>
      <c r="Y41" s="340"/>
      <c r="Z41" s="399"/>
      <c r="AA41" s="410"/>
      <c r="AB41" s="399"/>
      <c r="AC41" s="410"/>
      <c r="AD41" s="390"/>
      <c r="AE41" s="391"/>
      <c r="AF41" s="399"/>
      <c r="AG41" s="418"/>
    </row>
    <row r="42" spans="1:34" hidden="true" s="331" customFormat="1">
      <c r="A42" s="363" t="s">
        <v>182</v>
      </c>
      <c r="B42" s="362"/>
      <c r="C42" s="362">
        <f>SUM(J42:AF42)</f>
        <v>0</v>
      </c>
      <c r="D42" s="363"/>
      <c r="E42" s="363"/>
      <c r="F42" s="363"/>
      <c r="G42" s="363"/>
      <c r="H42" s="370"/>
      <c r="I42" s="382"/>
      <c r="J42" s="339"/>
      <c r="K42" s="387"/>
      <c r="L42" s="339"/>
      <c r="M42" s="340"/>
      <c r="N42" s="339"/>
      <c r="O42" s="340"/>
      <c r="P42" s="339"/>
      <c r="Q42" s="340"/>
      <c r="R42" s="339"/>
      <c r="S42" s="340"/>
      <c r="T42" s="339"/>
      <c r="U42" s="340"/>
      <c r="V42" s="339"/>
      <c r="W42" s="340"/>
      <c r="X42" s="339"/>
      <c r="Y42" s="340"/>
      <c r="Z42" s="339"/>
      <c r="AA42" s="340"/>
      <c r="AB42" s="339"/>
      <c r="AC42" s="340"/>
      <c r="AD42" s="339"/>
      <c r="AE42" s="340"/>
      <c r="AF42" s="339"/>
      <c r="AG42" s="418"/>
    </row>
    <row r="43" spans="1:34" s="331" customFormat="1">
      <c r="A43" s="363" t="s">
        <v>183</v>
      </c>
      <c r="B43" s="362"/>
      <c r="C43" s="362">
        <f>SUM(J43:AF43)</f>
        <v>0</v>
      </c>
      <c r="D43" s="363"/>
      <c r="E43" s="363"/>
      <c r="F43" s="363"/>
      <c r="G43" s="363"/>
      <c r="H43" s="370"/>
      <c r="I43" s="382"/>
      <c r="J43" s="339"/>
      <c r="K43" s="387"/>
      <c r="L43" s="339"/>
      <c r="M43" s="340"/>
      <c r="N43" s="339"/>
      <c r="O43" s="340"/>
      <c r="P43" s="339"/>
      <c r="Q43" s="340"/>
      <c r="R43" s="339"/>
      <c r="S43" s="340"/>
      <c r="T43" s="339"/>
      <c r="U43" s="340"/>
      <c r="V43" s="395"/>
      <c r="W43" s="396"/>
      <c r="X43" s="339"/>
      <c r="Y43" s="340"/>
      <c r="Z43" s="339"/>
      <c r="AA43" s="340"/>
      <c r="AB43" s="395"/>
      <c r="AC43" s="396"/>
      <c r="AD43" s="339"/>
      <c r="AE43" s="340"/>
      <c r="AF43" s="413"/>
      <c r="AG43" s="418"/>
    </row>
    <row r="44" spans="1:34" hidden="true" s="331" customFormat="1">
      <c r="A44" s="363" t="s">
        <v>184</v>
      </c>
      <c r="B44" s="362"/>
      <c r="C44" s="362">
        <f>SUM(J44:AF44)</f>
        <v>0</v>
      </c>
      <c r="D44" s="363"/>
      <c r="E44" s="363"/>
      <c r="F44" s="363"/>
      <c r="G44" s="363"/>
      <c r="H44" s="370"/>
      <c r="I44" s="382"/>
      <c r="J44" s="339"/>
      <c r="K44" s="387"/>
      <c r="L44" s="339"/>
      <c r="M44" s="340"/>
      <c r="N44" s="339"/>
      <c r="O44" s="340"/>
      <c r="P44" s="339"/>
      <c r="Q44" s="340"/>
      <c r="R44" s="339"/>
      <c r="S44" s="340"/>
      <c r="T44" s="339"/>
      <c r="U44" s="340"/>
      <c r="V44" s="339"/>
      <c r="W44" s="340"/>
      <c r="X44" s="399"/>
      <c r="Y44" s="410"/>
      <c r="Z44" s="339"/>
      <c r="AA44" s="340"/>
      <c r="AB44" s="339"/>
      <c r="AC44" s="340"/>
      <c r="AD44" s="339"/>
      <c r="AE44" s="340"/>
      <c r="AF44" s="411"/>
      <c r="AG44" s="418"/>
    </row>
    <row r="45" spans="1:34" hidden="true" s="331" customFormat="1">
      <c r="A45" s="363" t="s">
        <v>185</v>
      </c>
      <c r="B45" s="362"/>
      <c r="C45" s="362"/>
      <c r="D45" s="363"/>
      <c r="E45" s="363"/>
      <c r="F45" s="363"/>
      <c r="G45" s="363"/>
      <c r="H45" s="370"/>
      <c r="I45" s="382"/>
      <c r="J45" s="339"/>
      <c r="K45" s="387"/>
      <c r="L45" s="339"/>
      <c r="M45" s="340"/>
      <c r="N45" s="339"/>
      <c r="O45" s="340"/>
      <c r="P45" s="339"/>
      <c r="Q45" s="340"/>
      <c r="R45" s="339"/>
      <c r="S45" s="340"/>
      <c r="T45" s="339"/>
      <c r="U45" s="340"/>
      <c r="V45" s="339"/>
      <c r="W45" s="340"/>
      <c r="X45" s="339"/>
      <c r="Y45" s="340"/>
      <c r="Z45" s="339"/>
      <c r="AA45" s="340"/>
      <c r="AB45" s="339"/>
      <c r="AC45" s="340"/>
      <c r="AD45" s="339"/>
      <c r="AE45" s="340"/>
      <c r="AF45" s="339"/>
      <c r="AG45" s="418"/>
    </row>
    <row r="46" spans="1:34" hidden="true" s="331" customFormat="1">
      <c r="A46" s="363" t="s">
        <v>186</v>
      </c>
      <c r="B46" s="362"/>
      <c r="C46" s="362"/>
      <c r="D46" s="363"/>
      <c r="E46" s="363"/>
      <c r="F46" s="363"/>
      <c r="G46" s="363"/>
      <c r="H46" s="370"/>
      <c r="I46" s="382"/>
      <c r="J46" s="339"/>
      <c r="K46" s="387"/>
      <c r="L46" s="339"/>
      <c r="M46" s="340"/>
      <c r="N46" s="339"/>
      <c r="O46" s="340"/>
      <c r="P46" s="339"/>
      <c r="Q46" s="340"/>
      <c r="R46" s="339"/>
      <c r="S46" s="340"/>
      <c r="T46" s="339"/>
      <c r="U46" s="340"/>
      <c r="V46" s="339"/>
      <c r="W46" s="340"/>
      <c r="X46" s="339"/>
      <c r="Y46" s="340"/>
      <c r="Z46" s="339"/>
      <c r="AA46" s="340"/>
      <c r="AB46" s="339"/>
      <c r="AC46" s="340"/>
      <c r="AD46" s="339"/>
      <c r="AE46" s="340"/>
      <c r="AF46" s="339"/>
      <c r="AG46" s="418"/>
    </row>
    <row r="47" spans="1:34" s="331" customFormat="1">
      <c r="A47" s="363" t="s">
        <v>187</v>
      </c>
      <c r="B47" s="362"/>
      <c r="C47" s="362">
        <f>SUM(J47:AF47)</f>
        <v>68000</v>
      </c>
      <c r="D47" s="363"/>
      <c r="E47" s="363"/>
      <c r="F47" s="363"/>
      <c r="G47" s="363"/>
      <c r="H47" s="370"/>
      <c r="I47" s="382"/>
      <c r="J47" s="339"/>
      <c r="K47" s="387"/>
      <c r="L47" s="339"/>
      <c r="M47" s="340"/>
      <c r="N47" s="377">
        <f>SUM(N48)</f>
        <v>68000</v>
      </c>
      <c r="O47" s="340"/>
      <c r="P47" s="339"/>
      <c r="Q47" s="340"/>
      <c r="R47" s="339"/>
      <c r="S47" s="340"/>
      <c r="T47" s="339"/>
      <c r="U47" s="340"/>
      <c r="V47" s="339"/>
      <c r="W47" s="340"/>
      <c r="X47" s="339"/>
      <c r="Y47" s="340"/>
      <c r="Z47" s="339"/>
      <c r="AA47" s="340"/>
      <c r="AB47" s="339"/>
      <c r="AC47" s="340"/>
      <c r="AD47" s="339"/>
      <c r="AE47" s="340"/>
      <c r="AF47" s="414"/>
      <c r="AG47" s="418"/>
    </row>
    <row r="48" spans="1:34" hidden="true" s="331" customFormat="1">
      <c r="A48" s="363"/>
      <c r="B48" s="362"/>
      <c r="C48" s="362"/>
      <c r="D48" s="363"/>
      <c r="E48" s="363"/>
      <c r="F48" s="363"/>
      <c r="G48" s="363"/>
      <c r="H48" s="370"/>
      <c r="I48" s="382"/>
      <c r="J48" s="339"/>
      <c r="K48" s="387"/>
      <c r="L48" s="339"/>
      <c r="M48" s="387" t="s">
        <v>188</v>
      </c>
      <c r="N48" s="339">
        <v>68000</v>
      </c>
      <c r="O48" s="340"/>
      <c r="P48" s="339"/>
      <c r="Q48" s="340"/>
      <c r="R48" s="339"/>
      <c r="S48" s="340"/>
      <c r="T48" s="339"/>
      <c r="U48" s="340"/>
      <c r="V48" s="339"/>
      <c r="W48" s="340"/>
      <c r="X48" s="339"/>
      <c r="Y48" s="340"/>
      <c r="Z48" s="339"/>
      <c r="AA48" s="340"/>
      <c r="AB48" s="339"/>
      <c r="AC48" s="340"/>
      <c r="AD48" s="339"/>
      <c r="AE48" s="340"/>
      <c r="AF48" s="414"/>
      <c r="AG48" s="418"/>
    </row>
    <row r="49" spans="1:34" s="331" customFormat="1">
      <c r="A49" s="363" t="s">
        <v>189</v>
      </c>
      <c r="B49" s="362"/>
      <c r="C49" s="362">
        <f>SUM(J49:AF49)</f>
        <v>0</v>
      </c>
      <c r="D49" s="363"/>
      <c r="E49" s="363"/>
      <c r="F49" s="363"/>
      <c r="G49" s="363"/>
      <c r="H49" s="370"/>
      <c r="I49" s="382"/>
      <c r="J49" s="339"/>
      <c r="K49" s="387"/>
      <c r="L49" s="339"/>
      <c r="M49" s="340"/>
      <c r="N49" s="339"/>
      <c r="O49" s="340"/>
      <c r="P49" s="339"/>
      <c r="Q49" s="340"/>
      <c r="R49" s="392"/>
      <c r="S49" s="393"/>
      <c r="T49" s="339"/>
      <c r="U49" s="340"/>
      <c r="V49" s="339"/>
      <c r="W49" s="340"/>
      <c r="X49" s="339"/>
      <c r="Y49" s="340"/>
      <c r="Z49" s="339"/>
      <c r="AA49" s="340"/>
      <c r="AB49" s="339"/>
      <c r="AC49" s="340"/>
      <c r="AD49" s="339"/>
      <c r="AE49" s="340"/>
      <c r="AF49" s="399"/>
      <c r="AG49" s="418"/>
    </row>
    <row r="50" spans="1:34" s="331" customFormat="1">
      <c r="A50" s="363" t="s">
        <v>190</v>
      </c>
      <c r="B50" s="362"/>
      <c r="C50" s="362">
        <f>SUM(J50:AF50)</f>
        <v>0</v>
      </c>
      <c r="D50" s="363"/>
      <c r="E50" s="363"/>
      <c r="F50" s="363"/>
      <c r="G50" s="363"/>
      <c r="H50" s="370"/>
      <c r="I50" s="382"/>
      <c r="J50" s="339"/>
      <c r="K50" s="387"/>
      <c r="L50" s="339"/>
      <c r="M50" s="340"/>
      <c r="N50" s="390"/>
      <c r="O50" s="391"/>
      <c r="P50" s="339"/>
      <c r="Q50" s="340"/>
      <c r="R50" s="339"/>
      <c r="S50" s="340"/>
      <c r="T50" s="339"/>
      <c r="U50" s="340"/>
      <c r="V50" s="339"/>
      <c r="W50" s="340"/>
      <c r="X50" s="339"/>
      <c r="Y50" s="340"/>
      <c r="Z50" s="339"/>
      <c r="AA50" s="340"/>
      <c r="AB50" s="339"/>
      <c r="AC50" s="340"/>
      <c r="AD50" s="399"/>
      <c r="AE50" s="410"/>
      <c r="AF50" s="411"/>
      <c r="AG50" s="418"/>
    </row>
    <row r="51" spans="1:34" hidden="true" s="331" customFormat="1">
      <c r="A51" s="363" t="s">
        <v>191</v>
      </c>
      <c r="B51" s="362"/>
      <c r="C51" s="362">
        <f>SUM(J51:AF51)</f>
        <v>0</v>
      </c>
      <c r="D51" s="363"/>
      <c r="E51" s="363"/>
      <c r="F51" s="363"/>
      <c r="G51" s="363"/>
      <c r="H51" s="370"/>
      <c r="I51" s="382"/>
      <c r="J51" s="339"/>
      <c r="K51" s="387"/>
      <c r="L51" s="339"/>
      <c r="M51" s="340"/>
      <c r="N51" s="339"/>
      <c r="O51" s="340"/>
      <c r="P51" s="339"/>
      <c r="Q51" s="340"/>
      <c r="R51" s="339"/>
      <c r="S51" s="340"/>
      <c r="T51" s="339"/>
      <c r="U51" s="340"/>
      <c r="V51" s="339"/>
      <c r="W51" s="340"/>
      <c r="X51" s="339"/>
      <c r="Y51" s="340"/>
      <c r="Z51" s="339"/>
      <c r="AA51" s="340"/>
      <c r="AB51" s="339"/>
      <c r="AC51" s="340"/>
      <c r="AD51" s="339"/>
      <c r="AE51" s="340"/>
      <c r="AF51" s="411"/>
      <c r="AG51" s="418"/>
    </row>
    <row r="52" spans="1:34" hidden="true" s="331" customFormat="1">
      <c r="A52" s="363" t="s">
        <v>192</v>
      </c>
      <c r="B52" s="362"/>
      <c r="C52" s="362">
        <f>SUM(J52:AF52)</f>
        <v>0</v>
      </c>
      <c r="D52" s="363"/>
      <c r="E52" s="363"/>
      <c r="F52" s="363"/>
      <c r="G52" s="363"/>
      <c r="H52" s="370"/>
      <c r="I52" s="382"/>
      <c r="J52" s="339"/>
      <c r="K52" s="387"/>
      <c r="L52" s="339"/>
      <c r="M52" s="340"/>
      <c r="N52" s="339"/>
      <c r="O52" s="340"/>
      <c r="P52" s="339"/>
      <c r="Q52" s="340"/>
      <c r="R52" s="339"/>
      <c r="S52" s="340"/>
      <c r="T52" s="339"/>
      <c r="U52" s="340"/>
      <c r="V52" s="339"/>
      <c r="W52" s="340"/>
      <c r="X52" s="339"/>
      <c r="Y52" s="340"/>
      <c r="Z52" s="339"/>
      <c r="AA52" s="340"/>
      <c r="AB52" s="339"/>
      <c r="AC52" s="340"/>
      <c r="AD52" s="339"/>
      <c r="AE52" s="340"/>
      <c r="AF52" s="390"/>
      <c r="AG52" s="418"/>
    </row>
    <row r="53" spans="1:34" hidden="true" s="331" customFormat="1">
      <c r="A53" s="363" t="s">
        <v>193</v>
      </c>
      <c r="B53" s="362"/>
      <c r="C53" s="362">
        <f>SUM(J53:AF53)</f>
        <v>0</v>
      </c>
      <c r="D53" s="363"/>
      <c r="E53" s="363"/>
      <c r="F53" s="363"/>
      <c r="G53" s="363"/>
      <c r="H53" s="370"/>
      <c r="I53" s="382"/>
      <c r="J53" s="339"/>
      <c r="K53" s="387"/>
      <c r="L53" s="339"/>
      <c r="M53" s="340"/>
      <c r="N53" s="339"/>
      <c r="O53" s="340"/>
      <c r="P53" s="339"/>
      <c r="Q53" s="340"/>
      <c r="R53" s="339"/>
      <c r="S53" s="340"/>
      <c r="T53" s="339"/>
      <c r="U53" s="340"/>
      <c r="V53" s="339"/>
      <c r="W53" s="340"/>
      <c r="X53" s="339"/>
      <c r="Y53" s="340"/>
      <c r="Z53" s="339"/>
      <c r="AA53" s="340"/>
      <c r="AB53" s="339"/>
      <c r="AC53" s="340"/>
      <c r="AD53" s="339"/>
      <c r="AE53" s="340"/>
      <c r="AF53" s="390"/>
      <c r="AG53" s="418"/>
    </row>
    <row r="54" spans="1:34" hidden="true" s="331" customFormat="1">
      <c r="A54" s="363" t="s">
        <v>194</v>
      </c>
      <c r="B54" s="362"/>
      <c r="C54" s="362">
        <f>SUM(J54:AF54)</f>
        <v>0</v>
      </c>
      <c r="D54" s="363"/>
      <c r="E54" s="363"/>
      <c r="F54" s="363"/>
      <c r="G54" s="363"/>
      <c r="H54" s="370" t="s">
        <v>195</v>
      </c>
      <c r="I54" s="382"/>
      <c r="J54" s="339"/>
      <c r="K54" s="387"/>
      <c r="L54" s="339"/>
      <c r="M54" s="340"/>
      <c r="N54" s="339"/>
      <c r="O54" s="340"/>
      <c r="P54" s="339"/>
      <c r="Q54" s="340"/>
      <c r="R54" s="339"/>
      <c r="S54" s="340"/>
      <c r="T54" s="339"/>
      <c r="U54" s="340"/>
      <c r="V54" s="339"/>
      <c r="W54" s="340"/>
      <c r="X54" s="339"/>
      <c r="Y54" s="340"/>
      <c r="Z54" s="339"/>
      <c r="AA54" s="340"/>
      <c r="AB54" s="339"/>
      <c r="AC54" s="340"/>
      <c r="AD54" s="339"/>
      <c r="AE54" s="340"/>
      <c r="AF54" s="390"/>
      <c r="AG54" s="418"/>
    </row>
    <row r="55" spans="1:34" hidden="true" s="331" customFormat="1">
      <c r="A55" s="363" t="s">
        <v>196</v>
      </c>
      <c r="B55" s="362"/>
      <c r="C55" s="362">
        <f>SUM(J55:AF55)</f>
        <v>0</v>
      </c>
      <c r="D55" s="363"/>
      <c r="E55" s="363"/>
      <c r="F55" s="363"/>
      <c r="G55" s="363"/>
      <c r="H55" s="370"/>
      <c r="I55" s="382"/>
      <c r="J55" s="339"/>
      <c r="K55" s="387"/>
      <c r="L55" s="339"/>
      <c r="M55" s="340"/>
      <c r="N55" s="339"/>
      <c r="O55" s="340"/>
      <c r="P55" s="339"/>
      <c r="Q55" s="340"/>
      <c r="R55" s="380"/>
      <c r="S55" s="382"/>
      <c r="T55" s="339"/>
      <c r="U55" s="340"/>
      <c r="V55" s="339"/>
      <c r="W55" s="340"/>
      <c r="X55" s="339"/>
      <c r="Y55" s="340"/>
      <c r="Z55" s="339"/>
      <c r="AA55" s="340"/>
      <c r="AB55" s="339"/>
      <c r="AC55" s="340"/>
      <c r="AD55" s="339"/>
      <c r="AE55" s="340"/>
      <c r="AF55" s="390"/>
      <c r="AG55" s="418"/>
    </row>
    <row r="56" spans="1:34" hidden="true" s="331" customFormat="1">
      <c r="A56" s="363" t="s">
        <v>197</v>
      </c>
      <c r="B56" s="362"/>
      <c r="C56" s="362">
        <f>SUM(J56:AF56)</f>
        <v>0</v>
      </c>
      <c r="D56" s="363"/>
      <c r="E56" s="363"/>
      <c r="F56" s="363"/>
      <c r="G56" s="363"/>
      <c r="H56" s="370"/>
      <c r="I56" s="382"/>
      <c r="J56" s="339"/>
      <c r="K56" s="387"/>
      <c r="L56" s="339"/>
      <c r="M56" s="340"/>
      <c r="N56" s="339"/>
      <c r="O56" s="340"/>
      <c r="P56" s="339"/>
      <c r="Q56" s="340"/>
      <c r="R56" s="380"/>
      <c r="S56" s="382"/>
      <c r="T56" s="339"/>
      <c r="U56" s="340"/>
      <c r="V56" s="339"/>
      <c r="W56" s="340"/>
      <c r="X56" s="339"/>
      <c r="Y56" s="340"/>
      <c r="Z56" s="339"/>
      <c r="AA56" s="340"/>
      <c r="AB56" s="339"/>
      <c r="AC56" s="340"/>
      <c r="AD56" s="339"/>
      <c r="AE56" s="340"/>
      <c r="AF56" s="390"/>
      <c r="AG56" s="418"/>
    </row>
    <row r="57" spans="1:34" s="331" customFormat="1">
      <c r="A57" s="366" t="s">
        <v>198</v>
      </c>
      <c r="B57" s="362"/>
      <c r="C57" s="362"/>
      <c r="D57" s="363"/>
      <c r="E57" s="363"/>
      <c r="F57" s="363"/>
      <c r="G57" s="363"/>
      <c r="H57" s="370"/>
      <c r="I57" s="382"/>
      <c r="J57" s="339"/>
      <c r="K57" s="387"/>
      <c r="L57" s="339"/>
      <c r="M57" s="340"/>
      <c r="N57" s="339"/>
      <c r="O57" s="340"/>
      <c r="P57" s="339"/>
      <c r="Q57" s="340"/>
      <c r="R57" s="339"/>
      <c r="S57" s="340"/>
      <c r="T57" s="339"/>
      <c r="U57" s="340"/>
      <c r="V57" s="339"/>
      <c r="W57" s="340"/>
      <c r="X57" s="339"/>
      <c r="Y57" s="340"/>
      <c r="Z57" s="339"/>
      <c r="AA57" s="340"/>
      <c r="AB57" s="339"/>
      <c r="AC57" s="340"/>
      <c r="AD57" s="339"/>
      <c r="AE57" s="340"/>
      <c r="AF57" s="339"/>
      <c r="AG57" s="418"/>
    </row>
    <row r="58" spans="1:34" s="331" customFormat="1">
      <c r="A58" s="363" t="s">
        <v>199</v>
      </c>
      <c r="B58" s="362">
        <f>SUM(J58:AF58)</f>
        <v>0</v>
      </c>
      <c r="C58" s="362"/>
      <c r="D58" s="363"/>
      <c r="E58" s="363"/>
      <c r="F58" s="363"/>
      <c r="G58" s="363"/>
      <c r="H58" s="370"/>
      <c r="I58" s="382"/>
      <c r="J58" s="339"/>
      <c r="K58" s="387"/>
      <c r="L58" s="339"/>
      <c r="M58" s="340"/>
      <c r="N58" s="392"/>
      <c r="O58" s="393"/>
      <c r="P58" s="380"/>
      <c r="Q58" s="382"/>
      <c r="R58" s="339"/>
      <c r="S58" s="340"/>
      <c r="T58" s="392"/>
      <c r="U58" s="393"/>
      <c r="V58" s="339"/>
      <c r="W58" s="340"/>
      <c r="X58" s="377"/>
      <c r="Y58" s="378"/>
      <c r="Z58" s="339"/>
      <c r="AA58" s="340"/>
      <c r="AB58" s="395"/>
      <c r="AC58" s="396"/>
      <c r="AD58" s="399"/>
      <c r="AE58" s="410"/>
      <c r="AF58" s="339"/>
      <c r="AG58" s="418"/>
    </row>
    <row r="59" spans="1:34" customHeight="1" ht="12.75" s="331" customFormat="1">
      <c r="A59" s="363" t="s">
        <v>200</v>
      </c>
      <c r="B59" s="362"/>
      <c r="C59" s="362">
        <f>SUM(J59:AF59)</f>
        <v>0</v>
      </c>
      <c r="D59" s="363"/>
      <c r="E59" s="363"/>
      <c r="F59" s="363"/>
      <c r="G59" s="363"/>
      <c r="H59" s="370"/>
      <c r="I59" s="382"/>
      <c r="J59" s="339"/>
      <c r="K59" s="387"/>
      <c r="L59" s="339"/>
      <c r="M59" s="340"/>
      <c r="N59" s="339"/>
      <c r="O59" s="340"/>
      <c r="P59" s="339"/>
      <c r="Q59" s="340"/>
      <c r="R59" s="390"/>
      <c r="S59" s="391"/>
      <c r="T59" s="400"/>
      <c r="U59" s="379"/>
      <c r="V59" s="401"/>
      <c r="W59" s="402"/>
      <c r="X59" s="339"/>
      <c r="Y59" s="340"/>
      <c r="Z59" s="339"/>
      <c r="AA59" s="340"/>
      <c r="AB59" s="339"/>
      <c r="AC59" s="340"/>
      <c r="AD59" s="339"/>
      <c r="AE59" s="340"/>
      <c r="AF59" s="390"/>
      <c r="AG59" s="418"/>
    </row>
    <row r="60" spans="1:34" hidden="true" s="331" customFormat="1">
      <c r="A60" s="363" t="s">
        <v>201</v>
      </c>
      <c r="B60" s="362"/>
      <c r="C60" s="362"/>
      <c r="D60" s="363"/>
      <c r="E60" s="363"/>
      <c r="F60" s="363"/>
      <c r="G60" s="363"/>
      <c r="H60" s="370"/>
      <c r="I60" s="382"/>
      <c r="J60" s="339"/>
      <c r="K60" s="387"/>
      <c r="L60" s="339"/>
      <c r="M60" s="340"/>
      <c r="N60" s="339"/>
      <c r="O60" s="340"/>
      <c r="P60" s="394"/>
      <c r="Q60" s="403"/>
      <c r="R60" s="339"/>
      <c r="S60" s="340"/>
      <c r="T60" s="392"/>
      <c r="U60" s="393"/>
      <c r="V60" s="339"/>
      <c r="W60" s="340"/>
      <c r="X60" s="339"/>
      <c r="Y60" s="340"/>
      <c r="Z60" s="339"/>
      <c r="AA60" s="340"/>
      <c r="AB60" s="339"/>
      <c r="AC60" s="340"/>
      <c r="AD60" s="339"/>
      <c r="AE60" s="340"/>
      <c r="AF60" s="380"/>
      <c r="AG60" s="418"/>
    </row>
    <row r="61" spans="1:34" s="331" customFormat="1">
      <c r="A61" s="363" t="s">
        <v>202</v>
      </c>
      <c r="B61" s="362"/>
      <c r="C61" s="362">
        <f>SUM(J61:AF61)</f>
        <v>0</v>
      </c>
      <c r="D61" s="363"/>
      <c r="E61" s="363"/>
      <c r="F61" s="363"/>
      <c r="G61" s="363"/>
      <c r="H61" s="370"/>
      <c r="I61" s="382"/>
      <c r="J61" s="339"/>
      <c r="K61" s="387"/>
      <c r="L61" s="339"/>
      <c r="M61" s="340"/>
      <c r="N61" s="339"/>
      <c r="O61" s="340"/>
      <c r="P61" s="339"/>
      <c r="Q61" s="340"/>
      <c r="R61" s="339"/>
      <c r="S61" s="340"/>
      <c r="T61" s="339"/>
      <c r="U61" s="340"/>
      <c r="V61" s="339"/>
      <c r="W61" s="340"/>
      <c r="X61" s="339"/>
      <c r="Y61" s="340"/>
      <c r="Z61" s="339"/>
      <c r="AA61" s="340"/>
      <c r="AB61" s="339"/>
      <c r="AC61" s="340"/>
      <c r="AD61" s="339"/>
      <c r="AE61" s="340"/>
      <c r="AF61" s="399"/>
      <c r="AG61" s="418"/>
    </row>
    <row r="62" spans="1:34" customHeight="1" ht="14.25" hidden="true" s="331" customFormat="1">
      <c r="A62" s="363" t="s">
        <v>203</v>
      </c>
      <c r="B62" s="362"/>
      <c r="C62" s="362">
        <f>SUM(J62:AF62)</f>
        <v>0</v>
      </c>
      <c r="D62" s="363"/>
      <c r="E62" s="363"/>
      <c r="F62" s="363"/>
      <c r="G62" s="363"/>
      <c r="H62" s="370"/>
      <c r="I62" s="382"/>
      <c r="J62" s="339"/>
      <c r="K62" s="387"/>
      <c r="L62" s="339"/>
      <c r="M62" s="340"/>
      <c r="N62" s="339"/>
      <c r="O62" s="340"/>
      <c r="P62" s="339"/>
      <c r="Q62" s="340"/>
      <c r="R62" s="339"/>
      <c r="S62" s="340"/>
      <c r="T62" s="339"/>
      <c r="U62" s="340"/>
      <c r="V62" s="339"/>
      <c r="W62" s="340"/>
      <c r="X62" s="339"/>
      <c r="Y62" s="340"/>
      <c r="Z62" s="339"/>
      <c r="AA62" s="340"/>
      <c r="AB62" s="339"/>
      <c r="AC62" s="340"/>
      <c r="AD62" s="339"/>
      <c r="AE62" s="340"/>
      <c r="AF62" s="399"/>
      <c r="AG62" s="418"/>
    </row>
    <row r="63" spans="1:34" hidden="true" s="331" customFormat="1">
      <c r="A63" s="363" t="s">
        <v>204</v>
      </c>
      <c r="B63" s="362"/>
      <c r="C63" s="362">
        <f>SUM(J63:AF63)</f>
        <v>0</v>
      </c>
      <c r="D63" s="363"/>
      <c r="E63" s="363"/>
      <c r="F63" s="363"/>
      <c r="G63" s="363"/>
      <c r="H63" s="370"/>
      <c r="I63" s="382"/>
      <c r="J63" s="339"/>
      <c r="K63" s="387"/>
      <c r="L63" s="339"/>
      <c r="M63" s="340"/>
      <c r="N63" s="390"/>
      <c r="O63" s="391"/>
      <c r="P63" s="339"/>
      <c r="Q63" s="340"/>
      <c r="R63" s="339"/>
      <c r="S63" s="340"/>
      <c r="T63" s="390"/>
      <c r="U63" s="391"/>
      <c r="V63" s="339"/>
      <c r="W63" s="340"/>
      <c r="X63" s="339"/>
      <c r="Y63" s="340"/>
      <c r="Z63" s="339"/>
      <c r="AA63" s="340"/>
      <c r="AB63" s="339"/>
      <c r="AC63" s="340"/>
      <c r="AD63" s="339"/>
      <c r="AE63" s="340"/>
      <c r="AF63" s="339"/>
      <c r="AG63" s="418"/>
    </row>
    <row r="64" spans="1:34" s="331" customFormat="1">
      <c r="A64" s="363" t="s">
        <v>205</v>
      </c>
      <c r="B64" s="362"/>
      <c r="C64" s="362">
        <f>SUM(J64:AF64)</f>
        <v>0</v>
      </c>
      <c r="D64" s="363"/>
      <c r="E64" s="363"/>
      <c r="F64" s="363"/>
      <c r="G64" s="363"/>
      <c r="H64" s="370"/>
      <c r="I64" s="382"/>
      <c r="J64" s="339"/>
      <c r="K64" s="387"/>
      <c r="L64" s="339"/>
      <c r="M64" s="340"/>
      <c r="N64" s="339"/>
      <c r="O64" s="340"/>
      <c r="P64" s="339"/>
      <c r="Q64" s="340"/>
      <c r="R64" s="339"/>
      <c r="S64" s="340"/>
      <c r="T64" s="339"/>
      <c r="U64" s="340"/>
      <c r="V64" s="395"/>
      <c r="W64" s="396"/>
      <c r="X64" s="380"/>
      <c r="Y64" s="382"/>
      <c r="Z64" s="339"/>
      <c r="AA64" s="340"/>
      <c r="AB64" s="339"/>
      <c r="AC64" s="340"/>
      <c r="AD64" s="415"/>
      <c r="AE64" s="416"/>
      <c r="AF64" s="339"/>
      <c r="AG64" s="418"/>
    </row>
    <row r="65" spans="1:34" customHeight="1" ht="14.25" hidden="true" s="331" customFormat="1">
      <c r="A65" s="363" t="s">
        <v>206</v>
      </c>
      <c r="B65" s="362"/>
      <c r="C65" s="362">
        <f>SUM(J65:AF65)</f>
        <v>0</v>
      </c>
      <c r="D65" s="363"/>
      <c r="E65" s="363"/>
      <c r="F65" s="363"/>
      <c r="G65" s="363"/>
      <c r="H65" s="370"/>
      <c r="I65" s="382"/>
      <c r="J65" s="339"/>
      <c r="K65" s="387"/>
      <c r="L65" s="339"/>
      <c r="M65" s="340"/>
      <c r="N65" s="339"/>
      <c r="O65" s="340"/>
      <c r="P65" s="339"/>
      <c r="Q65" s="340"/>
      <c r="R65" s="339"/>
      <c r="S65" s="340"/>
      <c r="T65" s="339"/>
      <c r="U65" s="340"/>
      <c r="V65" s="422"/>
      <c r="W65" s="423"/>
      <c r="X65" s="422"/>
      <c r="Y65" s="423"/>
      <c r="Z65" s="399"/>
      <c r="AA65" s="410"/>
      <c r="AB65" s="339"/>
      <c r="AC65" s="340"/>
      <c r="AD65" s="339"/>
      <c r="AE65" s="340"/>
      <c r="AF65" s="399"/>
      <c r="AG65" s="418"/>
    </row>
    <row r="66" spans="1:34" customHeight="1" ht="14.25" hidden="true" s="331" customFormat="1">
      <c r="A66" s="363" t="s">
        <v>207</v>
      </c>
      <c r="B66" s="362"/>
      <c r="C66" s="362">
        <f>SUM(J66:AF66)</f>
        <v>0</v>
      </c>
      <c r="D66" s="363"/>
      <c r="E66" s="363"/>
      <c r="F66" s="363"/>
      <c r="G66" s="363"/>
      <c r="H66" s="370"/>
      <c r="I66" s="382"/>
      <c r="J66" s="339"/>
      <c r="K66" s="387"/>
      <c r="L66" s="339"/>
      <c r="M66" s="340"/>
      <c r="N66" s="339"/>
      <c r="O66" s="340"/>
      <c r="P66" s="339"/>
      <c r="Q66" s="340"/>
      <c r="R66" s="339"/>
      <c r="S66" s="340"/>
      <c r="T66" s="339"/>
      <c r="U66" s="340"/>
      <c r="V66" s="339"/>
      <c r="W66" s="340"/>
      <c r="X66" s="339"/>
      <c r="Y66" s="340"/>
      <c r="Z66" s="339"/>
      <c r="AA66" s="340"/>
      <c r="AB66" s="339"/>
      <c r="AC66" s="340"/>
      <c r="AD66" s="339"/>
      <c r="AE66" s="340"/>
      <c r="AF66" s="399"/>
      <c r="AG66" s="418"/>
    </row>
    <row r="67" spans="1:34" s="331" customFormat="1">
      <c r="A67" s="366" t="s">
        <v>208</v>
      </c>
      <c r="B67" s="367">
        <f>SUM(B58:B66)</f>
        <v>0</v>
      </c>
      <c r="C67" s="367">
        <f>SUM(C33:C66)</f>
        <v>148762.1</v>
      </c>
      <c r="D67" s="364"/>
      <c r="E67" s="364"/>
      <c r="F67" s="368"/>
      <c r="G67" s="364"/>
      <c r="H67" s="370"/>
      <c r="I67" s="382"/>
      <c r="J67" s="339"/>
      <c r="K67" s="387"/>
      <c r="L67" s="339"/>
      <c r="M67" s="340"/>
      <c r="N67" s="339"/>
      <c r="O67" s="340"/>
      <c r="P67" s="339"/>
      <c r="Q67" s="340"/>
      <c r="R67" s="380"/>
      <c r="S67" s="382"/>
      <c r="T67" s="339"/>
      <c r="U67" s="340"/>
      <c r="V67" s="339"/>
      <c r="W67" s="340"/>
      <c r="X67" s="339"/>
      <c r="Y67" s="340"/>
      <c r="Z67" s="339"/>
      <c r="AA67" s="340"/>
      <c r="AB67" s="339"/>
      <c r="AC67" s="340"/>
      <c r="AD67" s="339"/>
      <c r="AE67" s="340"/>
      <c r="AF67" s="380"/>
      <c r="AG67" s="418"/>
    </row>
    <row r="68" spans="1:34" s="331" customFormat="1">
      <c r="A68" s="366" t="s">
        <v>209</v>
      </c>
      <c r="B68" s="367">
        <f>+B30-B67</f>
        <v>11311184.72</v>
      </c>
      <c r="C68" s="367">
        <f>+C30-C67</f>
        <v>123964063.85</v>
      </c>
      <c r="D68" s="366"/>
      <c r="E68" s="366"/>
      <c r="F68" s="368"/>
      <c r="G68" s="368">
        <f>+G30-C67-B67</f>
        <v>135275248.57</v>
      </c>
      <c r="H68" s="369"/>
      <c r="I68" s="383"/>
      <c r="J68" s="339"/>
      <c r="K68" s="387"/>
      <c r="L68" s="339"/>
      <c r="M68" s="340"/>
      <c r="N68" s="339"/>
      <c r="O68" s="340"/>
      <c r="P68" s="339"/>
      <c r="Q68" s="340"/>
      <c r="R68" s="339"/>
      <c r="S68" s="340"/>
      <c r="T68" s="339"/>
      <c r="U68" s="340"/>
      <c r="V68" s="339"/>
      <c r="W68" s="340"/>
      <c r="X68" s="339"/>
      <c r="Y68" s="340"/>
      <c r="Z68" s="339"/>
      <c r="AA68" s="340"/>
      <c r="AB68" s="339"/>
      <c r="AC68" s="340"/>
      <c r="AD68" s="339"/>
      <c r="AE68" s="340"/>
      <c r="AF68" s="339"/>
      <c r="AG68" s="418"/>
    </row>
    <row r="69" spans="1:34" customHeight="1" ht="7.5" s="331" customFormat="1">
      <c r="A69" s="419"/>
      <c r="B69" s="420"/>
      <c r="C69" s="420"/>
      <c r="D69" s="419"/>
      <c r="E69" s="419"/>
      <c r="F69" s="369"/>
      <c r="G69" s="369"/>
      <c r="H69" s="369"/>
      <c r="I69" s="383"/>
      <c r="J69" s="339"/>
      <c r="K69" s="387"/>
      <c r="L69" s="339"/>
      <c r="M69" s="340"/>
      <c r="N69" s="339"/>
      <c r="O69" s="340"/>
      <c r="P69" s="339"/>
      <c r="Q69" s="340"/>
      <c r="R69" s="339"/>
      <c r="S69" s="340"/>
      <c r="T69" s="339"/>
      <c r="U69" s="340"/>
      <c r="V69" s="339"/>
      <c r="W69" s="340"/>
      <c r="X69" s="339"/>
      <c r="Y69" s="340"/>
      <c r="Z69" s="339"/>
      <c r="AA69" s="340"/>
      <c r="AB69" s="339"/>
      <c r="AC69" s="340"/>
      <c r="AD69" s="339"/>
      <c r="AE69" s="340"/>
      <c r="AF69" s="339"/>
      <c r="AG69" s="418"/>
    </row>
    <row r="70" spans="1:34" customHeight="1" ht="14.25" s="331" customFormat="1">
      <c r="A70" s="419" t="s">
        <v>56</v>
      </c>
      <c r="B70" s="420"/>
      <c r="C70" s="420"/>
      <c r="D70" s="419"/>
      <c r="E70" s="419"/>
      <c r="F70" s="369"/>
      <c r="G70" s="369"/>
      <c r="H70" s="369"/>
      <c r="I70" s="383"/>
      <c r="J70" s="339"/>
      <c r="K70" s="387"/>
      <c r="L70" s="339"/>
      <c r="M70" s="340"/>
      <c r="N70" s="339"/>
      <c r="O70" s="340"/>
      <c r="P70" s="339"/>
      <c r="Q70" s="340"/>
      <c r="R70" s="339"/>
      <c r="S70" s="340"/>
      <c r="T70" s="339"/>
      <c r="U70" s="340"/>
      <c r="V70" s="339"/>
      <c r="W70" s="340"/>
      <c r="X70" s="339"/>
      <c r="Y70" s="340"/>
      <c r="Z70" s="339"/>
      <c r="AA70" s="340"/>
      <c r="AB70" s="339"/>
      <c r="AC70" s="340"/>
      <c r="AD70" s="339"/>
      <c r="AE70" s="340"/>
      <c r="AF70" s="339"/>
      <c r="AG70" s="418"/>
    </row>
    <row r="71" spans="1:34">
      <c r="B71" s="332"/>
      <c r="T71" s="424"/>
      <c r="U71" s="376"/>
    </row>
    <row r="72" spans="1:34">
      <c r="A72" s="421" t="s">
        <v>92</v>
      </c>
      <c r="B72" s="421" t="s">
        <v>92</v>
      </c>
      <c r="C72" s="421"/>
      <c r="D72" s="421"/>
      <c r="T72" s="424"/>
      <c r="U72" s="376"/>
    </row>
    <row r="73" spans="1:34">
      <c r="A73" s="344" t="s">
        <v>210</v>
      </c>
      <c r="B73" s="344" t="s">
        <v>93</v>
      </c>
      <c r="C73" s="344"/>
      <c r="D73" s="344"/>
      <c r="E73" s="344" t="s">
        <v>58</v>
      </c>
      <c r="F73" s="344"/>
      <c r="G73" s="344"/>
      <c r="H73" s="344"/>
      <c r="I73" s="372"/>
    </row>
    <row r="74" spans="1:34">
      <c r="A74" s="421" t="s">
        <v>211</v>
      </c>
      <c r="B74" s="421" t="s">
        <v>94</v>
      </c>
      <c r="C74" s="421"/>
      <c r="D74" s="421"/>
      <c r="E74" s="421" t="s">
        <v>60</v>
      </c>
      <c r="F74" s="421"/>
      <c r="G74" s="421"/>
      <c r="H74" s="421"/>
      <c r="I74" s="336"/>
    </row>
    <row r="75" spans="1:34">
      <c r="F75" s="330"/>
    </row>
    <row r="80" spans="1:34">
      <c r="D80" s="330"/>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B72:D72"/>
    <mergeCell ref="B73:D73"/>
    <mergeCell ref="E73:G73"/>
    <mergeCell ref="B74:D74"/>
    <mergeCell ref="E74:G74"/>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E12" sqref="E12"/>
    </sheetView>
  </sheetViews>
  <sheetFormatPr defaultRowHeight="14.4" defaultColWidth="9" outlineLevelRow="0" outlineLevelCol="0"/>
  <cols>
    <col min="1" max="1" width="26.712962962963" customWidth="true" style="0"/>
    <col min="2" max="2" width="20.712962962963" customWidth="true" style="0"/>
    <col min="3" max="3" width="20.712962962963" customWidth="true" style="0"/>
    <col min="4" max="4" width="20.712962962963" customWidth="true" style="0"/>
    <col min="5" max="5" width="20.712962962963" customWidth="true" style="0"/>
    <col min="6" max="6" width="20.712962962963" customWidth="true" style="0"/>
    <col min="7" max="7" width="20.712962962963" customWidth="true" style="0"/>
    <col min="8" max="8" width="20.712962962963" customWidth="true" style="0"/>
    <col min="9" max="9" width="20.712962962963" customWidth="true" style="0"/>
  </cols>
  <sheetData>
    <row r="1" spans="1:22">
      <c r="A1" s="244" t="s">
        <v>212</v>
      </c>
      <c r="B1" s="245"/>
      <c r="C1" s="245"/>
      <c r="D1" s="245"/>
      <c r="E1" s="245"/>
    </row>
    <row r="2" spans="1:22">
      <c r="A2" s="246"/>
      <c r="B2" s="246"/>
      <c r="C2" s="246"/>
      <c r="D2" s="246"/>
      <c r="E2" s="246"/>
    </row>
    <row r="3" spans="1:22">
      <c r="A3" s="247" t="s">
        <v>213</v>
      </c>
      <c r="B3" s="248"/>
      <c r="C3" s="248"/>
      <c r="D3" s="248"/>
      <c r="E3" s="248"/>
      <c r="F3" s="248"/>
      <c r="G3" s="248"/>
      <c r="H3" s="248"/>
      <c r="I3" s="320"/>
    </row>
    <row r="4" spans="1:22">
      <c r="A4" s="249"/>
      <c r="B4" s="250"/>
      <c r="C4" s="250"/>
      <c r="D4" s="250"/>
      <c r="E4" s="250"/>
      <c r="F4" s="250"/>
      <c r="G4" s="250"/>
      <c r="H4" s="250"/>
      <c r="I4" s="321"/>
    </row>
    <row r="5" spans="1:22">
      <c r="A5" s="251" t="s">
        <v>214</v>
      </c>
      <c r="B5" s="252">
        <v>1</v>
      </c>
      <c r="C5" s="253"/>
      <c r="D5" s="253" t="s">
        <v>4</v>
      </c>
      <c r="E5" s="252">
        <v>2023</v>
      </c>
      <c r="I5" s="322"/>
    </row>
    <row r="6" spans="1:22">
      <c r="A6" s="254" t="s">
        <v>5</v>
      </c>
      <c r="B6" s="255" t="s">
        <v>6</v>
      </c>
      <c r="C6" s="256"/>
      <c r="D6" s="257" t="s">
        <v>7</v>
      </c>
      <c r="E6" s="258">
        <v>3</v>
      </c>
      <c r="I6" s="322"/>
    </row>
    <row r="7" spans="1:22">
      <c r="A7" s="254" t="s">
        <v>215</v>
      </c>
      <c r="B7" s="259" t="s">
        <v>216</v>
      </c>
      <c r="I7" s="322"/>
    </row>
    <row r="8" spans="1:22">
      <c r="A8" s="254"/>
      <c r="I8" s="322"/>
    </row>
    <row r="9" spans="1:22" customHeight="1" ht="14.45" s="241" customFormat="1">
      <c r="A9" s="260" t="s">
        <v>217</v>
      </c>
      <c r="B9" s="260" t="s">
        <v>218</v>
      </c>
      <c r="C9" s="260" t="s">
        <v>219</v>
      </c>
      <c r="D9" s="260" t="s">
        <v>220</v>
      </c>
      <c r="E9" s="260" t="s">
        <v>221</v>
      </c>
      <c r="F9" s="261" t="s">
        <v>222</v>
      </c>
      <c r="G9" s="262"/>
      <c r="H9" s="263" t="s">
        <v>223</v>
      </c>
      <c r="I9" s="263" t="s">
        <v>224</v>
      </c>
    </row>
    <row r="10" spans="1:22" customHeight="1" ht="28.9" s="241" customFormat="1">
      <c r="A10" s="260"/>
      <c r="B10" s="264"/>
      <c r="C10" s="264"/>
      <c r="D10" s="260"/>
      <c r="E10" s="260"/>
      <c r="F10" s="260" t="s">
        <v>225</v>
      </c>
      <c r="G10" s="260" t="s">
        <v>226</v>
      </c>
      <c r="H10" s="264"/>
      <c r="I10" s="264"/>
    </row>
    <row r="11" spans="1:22" customHeight="1" ht="20.25" s="242" customFormat="1">
      <c r="A11" s="265" t="s">
        <v>227</v>
      </c>
      <c r="B11" s="266"/>
      <c r="C11" s="267">
        <v>12906684.2</v>
      </c>
      <c r="D11" s="268" t="s">
        <v>228</v>
      </c>
      <c r="E11" s="266"/>
      <c r="F11" s="269">
        <f>+G11/C11</f>
        <v>0.73032258509897</v>
      </c>
      <c r="G11" s="267">
        <f>8113996.34+547590.5+50100+370705-1382.87+229250+115784</f>
        <v>9426042.97</v>
      </c>
      <c r="H11" s="267"/>
      <c r="I11" s="270" t="s">
        <v>229</v>
      </c>
      <c r="J11" s="323"/>
    </row>
    <row r="12" spans="1:22" customHeight="1" ht="45" s="242" customFormat="1">
      <c r="A12" s="265" t="s">
        <v>230</v>
      </c>
      <c r="B12" s="266"/>
      <c r="C12" s="270">
        <f>1124000+6000</f>
        <v>1130000</v>
      </c>
      <c r="D12" s="271" t="s">
        <v>231</v>
      </c>
      <c r="E12" s="266"/>
      <c r="F12" s="269">
        <v>0.995</v>
      </c>
      <c r="G12" s="270">
        <v>1124557</v>
      </c>
      <c r="H12" s="270"/>
      <c r="I12" s="270" t="s">
        <v>229</v>
      </c>
      <c r="J12" s="323"/>
    </row>
    <row r="13" spans="1:22" customHeight="1" ht="30" s="242" customFormat="1">
      <c r="A13" s="265" t="s">
        <v>232</v>
      </c>
      <c r="B13" s="266"/>
      <c r="C13" s="267">
        <v>399975</v>
      </c>
      <c r="D13" s="620" t="s">
        <v>233</v>
      </c>
      <c r="E13" s="266"/>
      <c r="F13" s="269">
        <f>+G13/C13</f>
        <v>0.68479529970623</v>
      </c>
      <c r="G13" s="267">
        <v>273901</v>
      </c>
      <c r="H13" s="267"/>
      <c r="I13" s="270" t="s">
        <v>229</v>
      </c>
      <c r="J13" s="323"/>
    </row>
    <row r="14" spans="1:22" customHeight="1" ht="30" s="242" customFormat="1">
      <c r="A14" s="265" t="s">
        <v>234</v>
      </c>
      <c r="B14" s="266"/>
      <c r="C14" s="267">
        <v>574675</v>
      </c>
      <c r="D14" s="268" t="s">
        <v>235</v>
      </c>
      <c r="E14" s="266"/>
      <c r="F14" s="269">
        <v>0</v>
      </c>
      <c r="G14" s="267"/>
      <c r="H14" s="267"/>
      <c r="I14" s="270"/>
      <c r="J14" s="323"/>
    </row>
    <row r="15" spans="1:22" customHeight="1" ht="33.75" s="242" customFormat="1">
      <c r="A15" s="272" t="s">
        <v>236</v>
      </c>
      <c r="B15" s="273"/>
      <c r="C15" s="274"/>
      <c r="D15" s="273"/>
      <c r="E15" s="275"/>
      <c r="F15" s="276"/>
      <c r="G15" s="277"/>
      <c r="H15" s="277"/>
      <c r="I15" s="324"/>
      <c r="J15" s="323"/>
    </row>
    <row r="16" spans="1:22" customHeight="1" ht="48.75" s="242" customFormat="1">
      <c r="A16" s="265" t="s">
        <v>237</v>
      </c>
      <c r="B16" s="278" t="s">
        <v>238</v>
      </c>
      <c r="C16" s="279">
        <v>34500000</v>
      </c>
      <c r="D16" s="280" t="s">
        <v>239</v>
      </c>
      <c r="E16" s="281"/>
      <c r="F16" s="282">
        <v>1</v>
      </c>
      <c r="G16" s="279">
        <v>34167234.31</v>
      </c>
      <c r="H16" s="279"/>
      <c r="I16" s="288" t="s">
        <v>240</v>
      </c>
      <c r="J16" s="323"/>
    </row>
    <row r="17" spans="1:22" customHeight="1" ht="43.2" s="242" customFormat="1">
      <c r="A17" s="283" t="s">
        <v>241</v>
      </c>
      <c r="B17" s="266"/>
      <c r="C17" s="267"/>
      <c r="D17" s="268"/>
      <c r="E17" s="266"/>
      <c r="F17" s="269"/>
      <c r="G17" s="267"/>
      <c r="H17" s="267"/>
      <c r="I17" s="270"/>
      <c r="J17" s="323"/>
    </row>
    <row r="18" spans="1:22" customHeight="1" ht="17.25" s="242" customFormat="1">
      <c r="A18" s="284" t="s">
        <v>242</v>
      </c>
      <c r="B18" s="285" t="s">
        <v>243</v>
      </c>
      <c r="C18" s="267">
        <v>15000000</v>
      </c>
      <c r="D18" s="285" t="s">
        <v>244</v>
      </c>
      <c r="E18" s="266"/>
      <c r="F18" s="269">
        <v>1</v>
      </c>
      <c r="G18" s="267">
        <v>14280464.15</v>
      </c>
      <c r="H18" s="267"/>
      <c r="I18" s="270" t="s">
        <v>240</v>
      </c>
      <c r="J18" s="323"/>
    </row>
    <row r="19" spans="1:22" customHeight="1" ht="34.5" s="242" customFormat="1">
      <c r="A19" s="284" t="s">
        <v>245</v>
      </c>
      <c r="B19" s="286" t="s">
        <v>246</v>
      </c>
      <c r="C19" s="277">
        <v>40745187</v>
      </c>
      <c r="D19" s="287" t="s">
        <v>244</v>
      </c>
      <c r="E19" s="273"/>
      <c r="F19" s="282">
        <f>+G19/C19</f>
        <v>0.92150748995213</v>
      </c>
      <c r="G19" s="288">
        <f>24149995+3998000+4499000+4900000</f>
        <v>37546995</v>
      </c>
      <c r="H19" s="288"/>
      <c r="I19" s="288" t="s">
        <v>229</v>
      </c>
      <c r="J19" s="323"/>
    </row>
    <row r="20" spans="1:22" customHeight="1" ht="36" s="242" customFormat="1">
      <c r="A20" s="289" t="s">
        <v>247</v>
      </c>
      <c r="B20" s="290"/>
      <c r="C20" s="291"/>
      <c r="D20" s="292"/>
      <c r="E20" s="293"/>
      <c r="F20" s="294"/>
      <c r="G20" s="295"/>
      <c r="H20" s="295"/>
      <c r="I20" s="295"/>
      <c r="J20" s="323"/>
    </row>
    <row r="21" spans="1:22" customHeight="1" ht="28.8" s="242" customFormat="1">
      <c r="A21" s="289" t="s">
        <v>248</v>
      </c>
      <c r="B21" s="266"/>
      <c r="C21" s="267">
        <v>4000000</v>
      </c>
      <c r="D21" s="285" t="s">
        <v>244</v>
      </c>
      <c r="E21" s="266"/>
      <c r="F21" s="269">
        <f>+G21/C21</f>
        <v>0.89549956</v>
      </c>
      <c r="G21" s="267">
        <f>335500+3175550+46898.24+24050</f>
        <v>3581998.24</v>
      </c>
      <c r="H21" s="267"/>
      <c r="I21" s="270" t="s">
        <v>229</v>
      </c>
      <c r="J21" s="323"/>
    </row>
    <row r="22" spans="1:22" customHeight="1" ht="17.25" s="242" customFormat="1">
      <c r="A22" s="265" t="s">
        <v>249</v>
      </c>
      <c r="B22" s="266"/>
      <c r="C22" s="296"/>
      <c r="D22" s="296"/>
      <c r="E22" s="296"/>
      <c r="F22" s="297"/>
      <c r="G22" s="296"/>
      <c r="H22" s="296"/>
      <c r="I22" s="297"/>
      <c r="J22" s="323"/>
    </row>
    <row r="23" spans="1:22" customHeight="1" ht="28.8" s="242" customFormat="1">
      <c r="A23" s="298" t="s">
        <v>250</v>
      </c>
      <c r="B23" s="281"/>
      <c r="C23" s="279"/>
      <c r="D23" s="281"/>
      <c r="E23" s="281"/>
      <c r="F23" s="282"/>
      <c r="G23" s="279"/>
      <c r="H23" s="281"/>
      <c r="I23" s="278"/>
      <c r="J23" s="323"/>
    </row>
    <row r="24" spans="1:22" customHeight="1" ht="15.75" s="242" customFormat="1">
      <c r="A24" s="284" t="s">
        <v>251</v>
      </c>
      <c r="B24" s="281"/>
      <c r="C24" s="279"/>
      <c r="D24" s="281"/>
      <c r="E24" s="281"/>
      <c r="F24" s="282"/>
      <c r="G24" s="279"/>
      <c r="H24" s="281"/>
      <c r="I24" s="278" t="s">
        <v>252</v>
      </c>
      <c r="J24" s="323"/>
    </row>
    <row r="25" spans="1:22" customHeight="1" ht="15.6" s="242" customFormat="1">
      <c r="A25" s="299"/>
      <c r="B25" s="287" t="s">
        <v>253</v>
      </c>
      <c r="C25" s="277">
        <v>500000</v>
      </c>
      <c r="D25" s="300">
        <v>43030</v>
      </c>
      <c r="E25" s="273"/>
      <c r="F25" s="276">
        <v>1</v>
      </c>
      <c r="G25" s="277"/>
      <c r="H25" s="273"/>
      <c r="I25" s="287"/>
      <c r="J25" s="323"/>
    </row>
    <row r="26" spans="1:22" customHeight="1" ht="15.6" s="242" customFormat="1">
      <c r="A26" s="299"/>
      <c r="B26" s="287" t="s">
        <v>254</v>
      </c>
      <c r="C26" s="277">
        <v>1060000</v>
      </c>
      <c r="D26" s="300">
        <v>43030</v>
      </c>
      <c r="E26" s="273"/>
      <c r="F26" s="276">
        <v>1</v>
      </c>
      <c r="G26" s="277"/>
      <c r="H26" s="273"/>
      <c r="I26" s="287"/>
      <c r="J26" s="323"/>
    </row>
    <row r="27" spans="1:22" customHeight="1" ht="15.6" s="242" customFormat="1">
      <c r="A27" s="289"/>
      <c r="B27" s="293"/>
      <c r="C27" s="291"/>
      <c r="D27" s="293"/>
      <c r="E27" s="293"/>
      <c r="F27" s="294"/>
      <c r="G27" s="291"/>
      <c r="H27" s="293"/>
      <c r="I27" s="292"/>
      <c r="J27" s="323"/>
    </row>
    <row r="28" spans="1:22" customHeight="1" ht="43.2" s="243" customFormat="1">
      <c r="A28" s="265" t="s">
        <v>255</v>
      </c>
      <c r="B28" s="285"/>
      <c r="C28" s="270">
        <v>10647492</v>
      </c>
      <c r="D28" s="301" t="s">
        <v>256</v>
      </c>
      <c r="E28" s="266"/>
      <c r="F28" s="269"/>
      <c r="G28" s="270"/>
      <c r="H28" s="270"/>
      <c r="I28" s="325" t="s">
        <v>257</v>
      </c>
      <c r="J28" s="326"/>
    </row>
    <row r="29" spans="1:22" customHeight="1" ht="43.5" s="243" customFormat="1">
      <c r="A29" s="265" t="s">
        <v>258</v>
      </c>
      <c r="B29" s="285"/>
      <c r="C29" s="270">
        <v>2500000</v>
      </c>
      <c r="D29" s="301" t="s">
        <v>259</v>
      </c>
      <c r="E29" s="266"/>
      <c r="F29" s="269"/>
      <c r="G29" s="270"/>
      <c r="H29" s="270"/>
      <c r="I29" s="325" t="s">
        <v>257</v>
      </c>
      <c r="J29" s="326"/>
      <c r="V29" s="242"/>
    </row>
    <row r="30" spans="1:22" s="243" customFormat="1">
      <c r="A30" s="302"/>
      <c r="B30" s="285"/>
      <c r="C30" s="270"/>
      <c r="D30" s="301"/>
      <c r="E30" s="266"/>
      <c r="F30" s="269"/>
      <c r="G30" s="270"/>
      <c r="H30" s="270"/>
      <c r="I30" s="270"/>
      <c r="J30" s="326"/>
    </row>
    <row r="31" spans="1:22" s="243" customFormat="1">
      <c r="A31" s="303" t="s">
        <v>260</v>
      </c>
      <c r="B31" s="285"/>
      <c r="C31" s="270"/>
      <c r="D31" s="301"/>
      <c r="E31" s="266"/>
      <c r="F31" s="269"/>
      <c r="G31" s="270"/>
      <c r="H31" s="270"/>
      <c r="I31" s="270"/>
      <c r="J31" s="326"/>
    </row>
    <row r="32" spans="1:22" customHeight="1" ht="57.6" s="243" customFormat="1">
      <c r="A32" s="265" t="s">
        <v>261</v>
      </c>
      <c r="B32" s="285" t="s">
        <v>120</v>
      </c>
      <c r="C32" s="270">
        <v>200000</v>
      </c>
      <c r="D32" s="301" t="s">
        <v>262</v>
      </c>
      <c r="E32" s="266"/>
      <c r="F32" s="269">
        <v>1</v>
      </c>
      <c r="G32" s="270">
        <v>193836</v>
      </c>
      <c r="H32" s="270"/>
      <c r="I32" s="325" t="s">
        <v>263</v>
      </c>
      <c r="J32" s="326"/>
    </row>
    <row r="33" spans="1:22" customHeight="1" ht="30" s="243" customFormat="1">
      <c r="A33" s="303" t="s">
        <v>264</v>
      </c>
      <c r="B33" s="285"/>
      <c r="C33" s="270"/>
      <c r="D33" s="301"/>
      <c r="E33" s="266"/>
      <c r="F33" s="269"/>
      <c r="G33" s="270"/>
      <c r="H33" s="270"/>
      <c r="I33" s="270"/>
      <c r="J33" s="326"/>
    </row>
    <row r="34" spans="1:22" customHeight="1" ht="28.8" s="243" customFormat="1">
      <c r="A34" s="265" t="s">
        <v>265</v>
      </c>
      <c r="B34" s="285"/>
      <c r="C34" s="270">
        <v>6000000</v>
      </c>
      <c r="D34" s="301" t="s">
        <v>266</v>
      </c>
      <c r="E34" s="266"/>
      <c r="F34" s="269">
        <v>0.5</v>
      </c>
      <c r="G34" s="270">
        <v>0</v>
      </c>
      <c r="H34" s="270"/>
      <c r="I34" s="270" t="s">
        <v>267</v>
      </c>
      <c r="J34" s="326"/>
    </row>
    <row r="35" spans="1:22" customHeight="1" ht="28.8" s="243" customFormat="1">
      <c r="A35" s="304" t="s">
        <v>268</v>
      </c>
      <c r="B35" s="285"/>
      <c r="C35" s="270"/>
      <c r="D35" s="301"/>
      <c r="E35" s="266"/>
      <c r="F35" s="269"/>
      <c r="G35" s="270"/>
      <c r="H35" s="270"/>
      <c r="I35" s="270"/>
      <c r="J35" s="326"/>
    </row>
    <row r="36" spans="1:22" customHeight="1" ht="28.8" s="243" customFormat="1">
      <c r="A36" s="305" t="s">
        <v>269</v>
      </c>
      <c r="B36" s="285"/>
      <c r="C36" s="270">
        <v>46600</v>
      </c>
      <c r="D36" s="301" t="s">
        <v>270</v>
      </c>
      <c r="E36" s="266"/>
      <c r="F36" s="269">
        <f>+G36/46600</f>
        <v>0.80724034334764</v>
      </c>
      <c r="G36" s="270">
        <f>2617.4+11900+23100</f>
        <v>37617.4</v>
      </c>
      <c r="H36" s="270"/>
      <c r="I36" s="270"/>
      <c r="J36" s="326"/>
      <c r="V36" s="329"/>
    </row>
    <row r="37" spans="1:22" customHeight="1" ht="28.8" s="242" customFormat="1">
      <c r="A37" s="298" t="s">
        <v>271</v>
      </c>
      <c r="B37" s="292"/>
      <c r="C37" s="295"/>
      <c r="D37" s="292"/>
      <c r="E37" s="293"/>
      <c r="F37" s="294"/>
      <c r="G37" s="291"/>
      <c r="H37" s="293"/>
      <c r="I37" s="292"/>
      <c r="J37" s="323"/>
    </row>
    <row r="38" spans="1:22" customHeight="1" ht="72" s="242" customFormat="1">
      <c r="A38" s="306" t="s">
        <v>272</v>
      </c>
      <c r="B38" s="292"/>
      <c r="C38" s="295">
        <v>758152</v>
      </c>
      <c r="D38" s="307" t="s">
        <v>270</v>
      </c>
      <c r="E38" s="293"/>
      <c r="F38" s="294">
        <v>0</v>
      </c>
      <c r="G38" s="291">
        <v>0</v>
      </c>
      <c r="H38" s="293"/>
      <c r="I38" s="307" t="s">
        <v>273</v>
      </c>
      <c r="J38" s="323"/>
    </row>
    <row r="39" spans="1:22" customHeight="1" ht="28.8" s="242" customFormat="1">
      <c r="A39" s="298" t="s">
        <v>274</v>
      </c>
      <c r="B39" s="292"/>
      <c r="C39" s="295"/>
      <c r="D39" s="307"/>
      <c r="E39" s="293"/>
      <c r="F39" s="294"/>
      <c r="G39" s="291"/>
      <c r="H39" s="293"/>
      <c r="I39" s="292"/>
      <c r="J39" s="323"/>
    </row>
    <row r="40" spans="1:22" customHeight="1" ht="57.6" s="242" customFormat="1">
      <c r="A40" s="306" t="s">
        <v>275</v>
      </c>
      <c r="B40" s="292"/>
      <c r="C40" s="295">
        <v>26500000</v>
      </c>
      <c r="D40" s="307" t="s">
        <v>276</v>
      </c>
      <c r="E40" s="293"/>
      <c r="F40" s="294">
        <v>0</v>
      </c>
      <c r="G40" s="291"/>
      <c r="H40" s="293"/>
      <c r="I40" s="292"/>
      <c r="J40" s="323"/>
    </row>
    <row r="41" spans="1:22" customHeight="1" ht="28.8" s="242" customFormat="1">
      <c r="A41" s="306" t="s">
        <v>277</v>
      </c>
      <c r="B41" s="285"/>
      <c r="C41" s="270">
        <v>5000000</v>
      </c>
      <c r="D41" s="302" t="s">
        <v>278</v>
      </c>
      <c r="E41" s="266"/>
      <c r="F41" s="269">
        <v>0</v>
      </c>
      <c r="G41" s="267"/>
      <c r="H41" s="266"/>
      <c r="I41" s="285"/>
      <c r="J41" s="323"/>
    </row>
    <row r="42" spans="1:22" customHeight="1" ht="15.6" s="242" customFormat="1">
      <c r="A42" s="298" t="s">
        <v>279</v>
      </c>
      <c r="B42" s="292"/>
      <c r="C42" s="295"/>
      <c r="D42" s="292"/>
      <c r="E42" s="293"/>
      <c r="F42" s="294"/>
      <c r="G42" s="291"/>
      <c r="H42" s="293"/>
      <c r="I42" s="292"/>
      <c r="J42" s="323"/>
    </row>
    <row r="43" spans="1:22" customHeight="1" ht="28.8" s="242" customFormat="1">
      <c r="A43" s="308" t="s">
        <v>280</v>
      </c>
      <c r="B43" s="292"/>
      <c r="C43" s="295">
        <v>121000</v>
      </c>
      <c r="D43" s="301" t="s">
        <v>281</v>
      </c>
      <c r="E43" s="293"/>
      <c r="F43" s="294">
        <v>0</v>
      </c>
      <c r="G43" s="291"/>
      <c r="H43" s="293"/>
      <c r="I43" s="292"/>
      <c r="J43" s="323"/>
    </row>
    <row r="44" spans="1:22" customHeight="1" ht="57.6" s="242" customFormat="1">
      <c r="A44" s="306" t="s">
        <v>282</v>
      </c>
      <c r="B44" s="292"/>
      <c r="C44" s="295">
        <v>200000</v>
      </c>
      <c r="D44" s="301" t="s">
        <v>281</v>
      </c>
      <c r="E44" s="293"/>
      <c r="F44" s="294">
        <f>G44/200000</f>
        <v>0.525</v>
      </c>
      <c r="G44" s="291">
        <f>42000+42000+21000</f>
        <v>105000</v>
      </c>
      <c r="H44" s="293"/>
      <c r="I44" s="292"/>
      <c r="J44" s="323"/>
    </row>
    <row r="45" spans="1:22" customHeight="1" ht="41.25" s="243" customFormat="1">
      <c r="A45" s="265" t="s">
        <v>283</v>
      </c>
      <c r="B45" s="285"/>
      <c r="C45" s="270">
        <v>7610</v>
      </c>
      <c r="D45" s="301" t="s">
        <v>284</v>
      </c>
      <c r="E45" s="266"/>
      <c r="F45" s="269">
        <v>0</v>
      </c>
      <c r="G45" s="270">
        <v>0</v>
      </c>
      <c r="H45" s="270"/>
      <c r="I45" s="270"/>
      <c r="J45" s="326"/>
    </row>
    <row r="46" spans="1:22" customHeight="1" ht="45" s="243" customFormat="1">
      <c r="A46" s="265" t="s">
        <v>285</v>
      </c>
      <c r="B46" s="285"/>
      <c r="C46" s="270">
        <v>50000</v>
      </c>
      <c r="D46" s="301" t="s">
        <v>286</v>
      </c>
      <c r="E46" s="266"/>
      <c r="F46" s="269">
        <v>0</v>
      </c>
      <c r="G46" s="270">
        <v>0</v>
      </c>
      <c r="H46" s="270"/>
      <c r="I46" s="270" t="s">
        <v>287</v>
      </c>
      <c r="J46" s="326"/>
    </row>
    <row r="47" spans="1:22" customHeight="1" ht="41.25" s="243" customFormat="1">
      <c r="A47" s="265" t="s">
        <v>288</v>
      </c>
      <c r="B47" s="285"/>
      <c r="C47" s="270">
        <v>3000</v>
      </c>
      <c r="D47" s="301" t="s">
        <v>289</v>
      </c>
      <c r="E47" s="266"/>
      <c r="F47" s="269">
        <v>0</v>
      </c>
      <c r="G47" s="270">
        <v>0</v>
      </c>
      <c r="H47" s="270"/>
      <c r="I47" s="270"/>
      <c r="J47" s="326"/>
    </row>
    <row r="48" spans="1:22" customHeight="1" ht="41.25" s="242" customFormat="1">
      <c r="A48" s="265" t="s">
        <v>290</v>
      </c>
      <c r="B48" s="285"/>
      <c r="C48" s="270">
        <v>100000</v>
      </c>
      <c r="D48" s="621" t="s">
        <v>291</v>
      </c>
      <c r="E48" s="266"/>
      <c r="F48" s="269">
        <v>0</v>
      </c>
      <c r="G48" s="267">
        <v>0</v>
      </c>
      <c r="H48" s="266"/>
      <c r="I48" s="285"/>
      <c r="J48" s="323"/>
    </row>
    <row r="49" spans="1:22">
      <c r="A49" s="309"/>
      <c r="I49" s="322"/>
    </row>
    <row r="50" spans="1:22">
      <c r="A50" s="310" t="s">
        <v>56</v>
      </c>
      <c r="B50" s="311"/>
      <c r="C50" s="311"/>
      <c r="D50" s="311"/>
      <c r="E50" s="311"/>
      <c r="F50" s="311"/>
      <c r="G50" s="311"/>
      <c r="H50" s="311"/>
      <c r="I50" s="327"/>
    </row>
    <row r="51" spans="1:22">
      <c r="A51" s="309"/>
      <c r="I51" s="322"/>
    </row>
    <row r="52" spans="1:22">
      <c r="A52" s="309"/>
      <c r="I52" s="322"/>
    </row>
    <row r="53" spans="1:22" customHeight="1" ht="16.9" s="241" customFormat="1">
      <c r="A53" s="312" t="s">
        <v>57</v>
      </c>
      <c r="B53" s="313"/>
      <c r="C53" s="314"/>
      <c r="D53" s="315" t="s">
        <v>93</v>
      </c>
      <c r="E53" s="315"/>
      <c r="G53" s="315" t="s">
        <v>58</v>
      </c>
      <c r="H53" s="315"/>
      <c r="I53" s="322"/>
    </row>
    <row r="54" spans="1:22">
      <c r="A54" s="316" t="s">
        <v>59</v>
      </c>
      <c r="B54" s="317"/>
      <c r="C54" s="318"/>
      <c r="D54" s="319" t="s">
        <v>94</v>
      </c>
      <c r="E54" s="317"/>
      <c r="F54" s="318"/>
      <c r="G54" s="319" t="s">
        <v>60</v>
      </c>
      <c r="H54" s="317"/>
      <c r="I54" s="328"/>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B35" sqref="B35:E35"/>
    </sheetView>
  </sheetViews>
  <sheetFormatPr defaultRowHeight="14.4" defaultColWidth="9" outlineLevelRow="0" outlineLevelCol="0"/>
  <cols>
    <col min="1" max="1" width="18.851851851852" customWidth="true" style="181"/>
    <col min="2" max="2" width="19.851851851852" customWidth="true" style="181"/>
    <col min="3" max="3" width="15.138888888889" customWidth="true" style="181"/>
    <col min="4" max="4" width="19.851851851852" customWidth="true" style="181"/>
    <col min="5" max="5" width="24.712962962963" customWidth="true" style="181"/>
    <col min="6" max="6" width="17.712962962963" customWidth="true" style="181"/>
    <col min="7" max="7" width="8.8518518518518" customWidth="true" style="181"/>
    <col min="8" max="8" width="9.1388888888889" customWidth="true" style="182"/>
  </cols>
  <sheetData>
    <row r="1" spans="1:8" customHeight="1" ht="15">
      <c r="A1" s="183" t="s">
        <v>292</v>
      </c>
      <c r="B1" s="184"/>
      <c r="C1" s="184"/>
      <c r="D1" s="184"/>
      <c r="E1" s="185"/>
      <c r="F1" s="185"/>
      <c r="G1" s="185"/>
      <c r="H1" s="185"/>
    </row>
    <row r="2" spans="1:8" customHeight="1" ht="15">
      <c r="A2" s="186" t="s">
        <v>293</v>
      </c>
      <c r="B2" s="184"/>
      <c r="C2" s="184"/>
      <c r="D2" s="184"/>
      <c r="E2" s="185"/>
      <c r="F2" s="185"/>
      <c r="G2" s="185"/>
      <c r="H2" s="185"/>
    </row>
    <row r="3" spans="1:8" customHeight="1" ht="15">
      <c r="A3" s="186" t="s">
        <v>294</v>
      </c>
      <c r="B3" s="184"/>
      <c r="C3" s="184"/>
      <c r="D3" s="184"/>
      <c r="E3" s="185"/>
      <c r="F3" s="185"/>
      <c r="G3" s="185"/>
      <c r="H3" s="185"/>
    </row>
    <row r="4" spans="1:8">
      <c r="A4" s="187"/>
      <c r="B4" s="187"/>
      <c r="C4" s="187"/>
      <c r="D4" s="187"/>
      <c r="E4" s="187"/>
      <c r="F4" s="187"/>
      <c r="G4" s="188"/>
      <c r="H4" s="188"/>
    </row>
    <row r="5" spans="1:8">
      <c r="A5" s="189" t="s">
        <v>295</v>
      </c>
      <c r="B5" s="190"/>
      <c r="C5" s="190"/>
      <c r="D5" s="190"/>
      <c r="E5" s="190"/>
      <c r="F5" s="191"/>
      <c r="G5" s="192"/>
      <c r="H5" s="192"/>
    </row>
    <row r="6" spans="1:8">
      <c r="A6" s="193"/>
      <c r="B6" s="193"/>
      <c r="C6" s="193"/>
      <c r="D6" s="193"/>
      <c r="E6" s="193"/>
      <c r="F6" s="194"/>
      <c r="G6" s="192"/>
      <c r="H6" s="192"/>
    </row>
    <row r="7" spans="1:8">
      <c r="A7" s="195" t="s">
        <v>2</v>
      </c>
      <c r="B7" s="196" t="s">
        <v>296</v>
      </c>
      <c r="C7" s="197"/>
      <c r="D7" s="195" t="s">
        <v>4</v>
      </c>
      <c r="E7" s="198">
        <v>2023</v>
      </c>
      <c r="F7" s="199"/>
      <c r="G7" s="200"/>
      <c r="H7" s="200"/>
    </row>
    <row r="8" spans="1:8">
      <c r="A8" s="201" t="s">
        <v>5</v>
      </c>
      <c r="B8" s="202" t="s">
        <v>6</v>
      </c>
      <c r="D8" s="201" t="s">
        <v>7</v>
      </c>
      <c r="E8" s="203">
        <v>3</v>
      </c>
      <c r="F8" s="204"/>
      <c r="G8" s="205"/>
      <c r="H8" s="205"/>
    </row>
    <row r="9" spans="1:8">
      <c r="A9" s="201" t="s">
        <v>9</v>
      </c>
      <c r="B9" s="202" t="s">
        <v>216</v>
      </c>
      <c r="D9" s="192"/>
      <c r="F9" s="206"/>
      <c r="H9" s="205"/>
    </row>
    <row r="10" spans="1:8">
      <c r="C10" s="192"/>
      <c r="D10" s="192"/>
      <c r="F10" s="206"/>
      <c r="H10" s="205"/>
    </row>
    <row r="11" spans="1:8">
      <c r="A11" s="207" t="s">
        <v>297</v>
      </c>
      <c r="B11" s="208"/>
      <c r="C11" s="208"/>
      <c r="D11" s="208"/>
      <c r="E11" s="208"/>
      <c r="F11" s="209"/>
    </row>
    <row r="12" spans="1:8">
      <c r="A12" s="210" t="s">
        <v>298</v>
      </c>
      <c r="B12" s="211" t="s">
        <v>299</v>
      </c>
      <c r="C12" s="212"/>
      <c r="D12" s="212"/>
      <c r="E12" s="213"/>
      <c r="F12" s="210" t="s">
        <v>300</v>
      </c>
    </row>
    <row r="13" spans="1:8">
      <c r="A13" s="214">
        <v>1</v>
      </c>
      <c r="B13" s="215" t="s">
        <v>301</v>
      </c>
      <c r="C13" s="216"/>
      <c r="D13" s="216"/>
      <c r="E13" s="217"/>
      <c r="F13" s="218" t="s">
        <v>302</v>
      </c>
    </row>
    <row r="14" spans="1:8">
      <c r="A14" s="214">
        <v>2</v>
      </c>
      <c r="B14" s="215" t="s">
        <v>303</v>
      </c>
      <c r="C14" s="216"/>
      <c r="D14" s="216"/>
      <c r="E14" s="217"/>
      <c r="F14" s="219" t="s">
        <v>304</v>
      </c>
    </row>
    <row r="15" spans="1:8">
      <c r="A15" s="214">
        <v>3</v>
      </c>
      <c r="B15" s="215" t="s">
        <v>305</v>
      </c>
      <c r="C15" s="216"/>
      <c r="D15" s="216"/>
      <c r="E15" s="217"/>
      <c r="F15" s="218" t="s">
        <v>306</v>
      </c>
    </row>
    <row r="16" spans="1:8">
      <c r="A16" s="214">
        <v>4</v>
      </c>
      <c r="B16" s="215" t="s">
        <v>307</v>
      </c>
      <c r="C16" s="216"/>
      <c r="D16" s="216"/>
      <c r="E16" s="217"/>
      <c r="F16" s="218" t="s">
        <v>306</v>
      </c>
    </row>
    <row r="17" spans="1:8">
      <c r="A17" s="214">
        <v>5</v>
      </c>
      <c r="B17" s="215" t="s">
        <v>308</v>
      </c>
      <c r="C17" s="216"/>
      <c r="D17" s="216"/>
      <c r="E17" s="217"/>
      <c r="F17" s="218" t="s">
        <v>306</v>
      </c>
    </row>
    <row r="18" spans="1:8">
      <c r="A18" s="214">
        <v>6</v>
      </c>
      <c r="B18" s="215" t="s">
        <v>309</v>
      </c>
      <c r="C18" s="216"/>
      <c r="D18" s="216"/>
      <c r="E18" s="217"/>
      <c r="F18" s="220"/>
    </row>
    <row r="19" spans="1:8">
      <c r="A19" s="214">
        <v>7</v>
      </c>
      <c r="B19" s="215" t="s">
        <v>310</v>
      </c>
      <c r="C19" s="216"/>
      <c r="D19" s="216"/>
      <c r="E19" s="217"/>
      <c r="F19" s="220"/>
    </row>
    <row r="20" spans="1:8">
      <c r="A20" s="214">
        <v>8</v>
      </c>
      <c r="B20" s="215" t="s">
        <v>311</v>
      </c>
      <c r="C20" s="216"/>
      <c r="D20" s="216"/>
      <c r="E20" s="217"/>
      <c r="F20" s="220"/>
    </row>
    <row r="21" spans="1:8">
      <c r="A21" s="214">
        <v>9</v>
      </c>
      <c r="B21" s="215" t="s">
        <v>312</v>
      </c>
      <c r="C21" s="216"/>
      <c r="D21" s="216"/>
      <c r="E21" s="217"/>
      <c r="F21" s="220"/>
    </row>
    <row r="22" spans="1:8">
      <c r="A22" s="214">
        <v>10</v>
      </c>
      <c r="B22" s="215" t="s">
        <v>313</v>
      </c>
      <c r="C22" s="216"/>
      <c r="D22" s="216"/>
      <c r="E22" s="217"/>
      <c r="F22" s="220"/>
    </row>
    <row r="23" spans="1:8">
      <c r="A23" s="214">
        <v>11</v>
      </c>
      <c r="B23" s="221" t="s">
        <v>314</v>
      </c>
      <c r="C23" s="222"/>
      <c r="D23" s="222"/>
      <c r="E23" s="223"/>
      <c r="F23" s="220"/>
    </row>
    <row r="24" spans="1:8">
      <c r="A24" s="214">
        <v>12</v>
      </c>
      <c r="B24" s="215" t="s">
        <v>315</v>
      </c>
      <c r="C24" s="216"/>
      <c r="D24" s="216"/>
      <c r="E24" s="217"/>
      <c r="F24" s="220"/>
    </row>
    <row r="25" spans="1:8">
      <c r="A25" s="214">
        <v>13</v>
      </c>
      <c r="B25" s="215" t="s">
        <v>316</v>
      </c>
      <c r="C25" s="216"/>
      <c r="D25" s="216"/>
      <c r="E25" s="217"/>
      <c r="F25" s="220"/>
    </row>
    <row r="26" spans="1:8">
      <c r="A26" s="214">
        <v>14</v>
      </c>
      <c r="B26" s="215" t="s">
        <v>317</v>
      </c>
      <c r="C26" s="216"/>
      <c r="D26" s="216"/>
      <c r="E26" s="217"/>
      <c r="F26" s="220"/>
    </row>
    <row r="27" spans="1:8">
      <c r="A27" s="214">
        <v>15</v>
      </c>
      <c r="B27" s="215" t="s">
        <v>318</v>
      </c>
      <c r="C27" s="216"/>
      <c r="D27" s="216"/>
      <c r="E27" s="217"/>
      <c r="F27" s="220"/>
    </row>
    <row r="28" spans="1:8">
      <c r="A28" s="214">
        <v>16</v>
      </c>
      <c r="B28" s="215" t="s">
        <v>319</v>
      </c>
      <c r="C28" s="216"/>
      <c r="D28" s="216"/>
      <c r="E28" s="217"/>
      <c r="F28" s="220"/>
    </row>
    <row r="29" spans="1:8">
      <c r="A29" s="214">
        <v>17</v>
      </c>
      <c r="B29" s="215" t="s">
        <v>320</v>
      </c>
      <c r="C29" s="216"/>
      <c r="D29" s="216"/>
      <c r="E29" s="217"/>
      <c r="F29" s="220"/>
    </row>
    <row r="30" spans="1:8">
      <c r="A30" s="214">
        <v>18</v>
      </c>
      <c r="B30" s="215" t="s">
        <v>321</v>
      </c>
      <c r="C30" s="216"/>
      <c r="D30" s="216"/>
      <c r="E30" s="217"/>
      <c r="F30" s="220"/>
    </row>
    <row r="31" spans="1:8">
      <c r="A31" s="214">
        <v>19</v>
      </c>
      <c r="B31" s="215" t="s">
        <v>322</v>
      </c>
      <c r="C31" s="216"/>
      <c r="D31" s="216"/>
      <c r="E31" s="217"/>
      <c r="F31" s="220"/>
    </row>
    <row r="32" spans="1:8">
      <c r="A32" s="214">
        <v>20</v>
      </c>
      <c r="B32" s="215" t="s">
        <v>323</v>
      </c>
      <c r="C32" s="216"/>
      <c r="D32" s="216"/>
      <c r="E32" s="217"/>
      <c r="F32" s="220"/>
    </row>
    <row r="33" spans="1:8">
      <c r="A33" s="214">
        <v>21</v>
      </c>
      <c r="B33" s="215" t="s">
        <v>324</v>
      </c>
      <c r="C33" s="216"/>
      <c r="D33" s="216"/>
      <c r="E33" s="217"/>
      <c r="F33" s="220"/>
    </row>
    <row r="34" spans="1:8">
      <c r="A34" s="214">
        <v>22</v>
      </c>
      <c r="B34" s="215" t="s">
        <v>325</v>
      </c>
      <c r="C34" s="216"/>
      <c r="D34" s="216"/>
      <c r="E34" s="217"/>
      <c r="F34" s="220"/>
    </row>
    <row r="35" spans="1:8">
      <c r="A35" s="214">
        <v>23</v>
      </c>
      <c r="B35" s="215" t="s">
        <v>326</v>
      </c>
      <c r="C35" s="216"/>
      <c r="D35" s="216"/>
      <c r="E35" s="217"/>
      <c r="F35" s="220"/>
    </row>
    <row r="36" spans="1:8">
      <c r="A36" s="214">
        <v>24</v>
      </c>
      <c r="B36" s="215" t="s">
        <v>327</v>
      </c>
      <c r="C36" s="216"/>
      <c r="D36" s="216"/>
      <c r="E36" s="217"/>
      <c r="F36" s="220"/>
    </row>
    <row r="37" spans="1:8">
      <c r="A37" s="214">
        <v>25</v>
      </c>
      <c r="B37" s="215" t="s">
        <v>328</v>
      </c>
      <c r="C37" s="216"/>
      <c r="D37" s="216"/>
      <c r="E37" s="217"/>
      <c r="F37" s="220"/>
    </row>
    <row r="38" spans="1:8">
      <c r="A38" s="214">
        <v>26</v>
      </c>
      <c r="B38" s="215" t="s">
        <v>329</v>
      </c>
      <c r="C38" s="216"/>
      <c r="D38" s="216"/>
      <c r="E38" s="217"/>
      <c r="F38" s="220"/>
    </row>
    <row r="39" spans="1:8">
      <c r="A39" s="214">
        <v>27</v>
      </c>
      <c r="B39" s="215" t="s">
        <v>330</v>
      </c>
      <c r="C39" s="216"/>
      <c r="D39" s="216"/>
      <c r="E39" s="217"/>
      <c r="F39" s="220"/>
    </row>
    <row r="40" spans="1:8">
      <c r="A40" s="214">
        <v>28</v>
      </c>
      <c r="B40" s="215" t="s">
        <v>331</v>
      </c>
      <c r="C40" s="216"/>
      <c r="D40" s="216"/>
      <c r="E40" s="217"/>
      <c r="F40" s="220"/>
    </row>
    <row r="41" spans="1:8">
      <c r="A41" s="214">
        <v>29</v>
      </c>
      <c r="B41" s="215" t="s">
        <v>332</v>
      </c>
      <c r="C41" s="216"/>
      <c r="D41" s="216"/>
      <c r="E41" s="217"/>
      <c r="F41" s="220"/>
    </row>
    <row r="42" spans="1:8">
      <c r="A42" s="214">
        <v>30</v>
      </c>
      <c r="B42" s="215" t="s">
        <v>333</v>
      </c>
      <c r="C42" s="216"/>
      <c r="D42" s="216"/>
      <c r="E42" s="217"/>
      <c r="F42" s="220"/>
    </row>
    <row r="43" spans="1:8">
      <c r="A43" s="214">
        <v>31</v>
      </c>
      <c r="B43" s="215" t="s">
        <v>334</v>
      </c>
      <c r="C43" s="216"/>
      <c r="D43" s="216"/>
      <c r="E43" s="217"/>
      <c r="F43" s="220"/>
    </row>
    <row r="44" spans="1:8">
      <c r="A44" s="214">
        <v>32</v>
      </c>
      <c r="B44" s="215" t="s">
        <v>335</v>
      </c>
      <c r="C44" s="216"/>
      <c r="D44" s="216"/>
      <c r="E44" s="217"/>
      <c r="F44" s="220"/>
    </row>
    <row r="45" spans="1:8">
      <c r="A45" s="214">
        <v>33</v>
      </c>
      <c r="B45" s="215" t="s">
        <v>336</v>
      </c>
      <c r="C45" s="216"/>
      <c r="D45" s="216"/>
      <c r="E45" s="217"/>
      <c r="F45" s="220"/>
    </row>
    <row r="46" spans="1:8">
      <c r="A46" s="214">
        <v>34</v>
      </c>
      <c r="B46" s="215" t="s">
        <v>337</v>
      </c>
      <c r="C46" s="216"/>
      <c r="D46" s="216"/>
      <c r="E46" s="217"/>
      <c r="F46" s="220"/>
    </row>
    <row r="47" spans="1:8">
      <c r="A47" s="224"/>
      <c r="B47" s="225"/>
      <c r="C47" s="225"/>
      <c r="D47" s="225"/>
      <c r="F47" s="206"/>
    </row>
    <row r="48" spans="1:8">
      <c r="A48" s="226" t="s">
        <v>338</v>
      </c>
      <c r="B48" s="203"/>
      <c r="C48" s="203"/>
      <c r="D48" s="203"/>
      <c r="E48" s="203" t="s">
        <v>339</v>
      </c>
      <c r="F48" s="206"/>
    </row>
    <row r="49" spans="1:8">
      <c r="A49" s="227" t="s">
        <v>92</v>
      </c>
      <c r="B49" s="228"/>
      <c r="C49" s="225"/>
      <c r="D49" s="225"/>
      <c r="F49" s="206"/>
    </row>
    <row r="50" spans="1:8">
      <c r="A50" s="229" t="s">
        <v>340</v>
      </c>
      <c r="B50" s="230"/>
      <c r="C50" s="225"/>
      <c r="D50" s="225"/>
      <c r="E50" s="231">
        <v>45199</v>
      </c>
      <c r="F50" s="232"/>
    </row>
    <row r="51" spans="1:8">
      <c r="A51" s="233" t="s">
        <v>341</v>
      </c>
      <c r="B51" s="234"/>
      <c r="C51" s="203"/>
      <c r="D51" s="203"/>
      <c r="F51" s="206"/>
    </row>
    <row r="52" spans="1:8">
      <c r="A52" s="224"/>
      <c r="B52" s="225"/>
      <c r="C52" s="225"/>
      <c r="D52" s="225"/>
      <c r="F52" s="206"/>
    </row>
    <row r="53" spans="1:8">
      <c r="A53" s="235" t="s">
        <v>342</v>
      </c>
      <c r="B53" s="236"/>
      <c r="C53" s="236"/>
      <c r="D53" s="236"/>
      <c r="F53" s="206"/>
    </row>
    <row r="54" spans="1:8">
      <c r="A54" s="237" t="s">
        <v>343</v>
      </c>
      <c r="B54" s="238"/>
      <c r="C54" s="238"/>
      <c r="D54" s="238"/>
      <c r="E54" s="239"/>
      <c r="F54" s="240"/>
    </row>
    <row r="55" spans="1:8">
      <c r="A55" s="225"/>
      <c r="B55" s="225"/>
      <c r="C55" s="225"/>
      <c r="D55" s="225"/>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N70" sqref="N70"/>
    </sheetView>
  </sheetViews>
  <sheetFormatPr defaultRowHeight="14.4" defaultColWidth="9" outlineLevelRow="0" outlineLevelCol="0"/>
  <cols>
    <col min="1" max="1" width="2.712962962963" customWidth="true" style="129"/>
    <col min="2" max="2" width="2.1388888888889" customWidth="true" style="129"/>
    <col min="3" max="3" width="4" customWidth="true" style="129"/>
    <col min="4" max="4" width="17.851851851852" customWidth="true" style="129"/>
    <col min="5" max="5" width="19.712962962963" customWidth="true" style="129"/>
    <col min="6" max="6" width="16.425925925926" customWidth="true" style="130"/>
    <col min="7" max="7" width="18.712962962963" customWidth="true" style="129"/>
    <col min="8" max="8" width="16.851851851852" customWidth="true" style="129"/>
    <col min="9" max="9" width="16.851851851852" hidden="true" customWidth="true" style="131"/>
    <col min="10" max="10" width="16.851851851852" hidden="true" customWidth="true" style="131"/>
    <col min="11" max="11" width="16.851851851852" hidden="true" customWidth="true" style="129"/>
    <col min="12" max="12" width="15.287037037037" hidden="true" customWidth="true" style="129"/>
    <col min="13" max="13" width="14.287037037037" customWidth="true" style="129"/>
    <col min="14" max="14" width="15.287037037037" customWidth="true" style="129"/>
    <col min="15" max="15" width="9.1388888888889" customWidth="true" style="129"/>
  </cols>
  <sheetData>
    <row r="1" spans="1:15" customHeight="1" ht="9">
      <c r="A1" s="132" t="s">
        <v>344</v>
      </c>
      <c r="B1" s="133"/>
      <c r="C1" s="134"/>
      <c r="D1" s="134"/>
      <c r="E1" s="134"/>
      <c r="F1" s="135"/>
      <c r="G1" s="134"/>
    </row>
    <row r="2" spans="1:15">
      <c r="A2" s="132" t="s">
        <v>345</v>
      </c>
      <c r="B2" s="133"/>
      <c r="C2" s="134"/>
      <c r="D2" s="134"/>
      <c r="E2" s="134"/>
      <c r="F2" s="135"/>
      <c r="G2" s="134"/>
    </row>
    <row r="3" spans="1:15">
      <c r="A3" s="134"/>
      <c r="B3" s="134"/>
      <c r="C3" s="134"/>
      <c r="D3" s="134"/>
      <c r="E3" s="134"/>
      <c r="F3" s="135"/>
      <c r="G3" s="134"/>
    </row>
    <row r="4" spans="1:15" customHeight="1" ht="18" s="126" customFormat="1">
      <c r="A4" s="136" t="s">
        <v>346</v>
      </c>
      <c r="B4" s="136"/>
      <c r="C4" s="136"/>
      <c r="D4" s="136"/>
      <c r="E4" s="136"/>
      <c r="F4" s="136"/>
      <c r="G4" s="136"/>
      <c r="I4" s="166"/>
      <c r="J4" s="166"/>
    </row>
    <row r="5" spans="1:15" customHeight="1" ht="18" s="126" customFormat="1">
      <c r="A5" s="136" t="s">
        <v>347</v>
      </c>
      <c r="B5" s="136"/>
      <c r="C5" s="136"/>
      <c r="D5" s="136"/>
      <c r="E5" s="136"/>
      <c r="F5" s="136"/>
      <c r="G5" s="136"/>
      <c r="I5" s="166"/>
      <c r="J5" s="166"/>
    </row>
    <row r="6" spans="1:15" customHeight="1" ht="18" s="126" customFormat="1">
      <c r="A6" s="136"/>
      <c r="B6" s="136"/>
      <c r="C6" s="136"/>
      <c r="D6" s="136"/>
      <c r="E6" s="136"/>
      <c r="F6" s="136"/>
      <c r="G6" s="136"/>
      <c r="I6" s="166"/>
      <c r="J6" s="166"/>
    </row>
    <row r="7" spans="1:15" customHeight="1" ht="18" s="126" customFormat="1">
      <c r="A7" s="137" t="s">
        <v>348</v>
      </c>
      <c r="B7" s="136"/>
      <c r="C7" s="136"/>
      <c r="D7" s="136"/>
      <c r="E7" s="136"/>
      <c r="F7" s="137" t="s">
        <v>349</v>
      </c>
      <c r="G7" s="136"/>
      <c r="I7" s="166"/>
      <c r="J7" s="166"/>
    </row>
    <row r="8" spans="1:15" customHeight="1" ht="18" s="126" customFormat="1">
      <c r="A8" s="137" t="s">
        <v>350</v>
      </c>
      <c r="B8" s="136"/>
      <c r="C8" s="136"/>
      <c r="D8" s="136"/>
      <c r="E8" s="136"/>
      <c r="F8" s="137" t="s">
        <v>351</v>
      </c>
      <c r="G8" s="136"/>
      <c r="I8" s="166"/>
      <c r="J8" s="166"/>
    </row>
    <row r="9" spans="1:15" customHeight="1" ht="18" s="126" customFormat="1">
      <c r="A9" s="137" t="s">
        <v>352</v>
      </c>
      <c r="B9" s="136"/>
      <c r="C9" s="136"/>
      <c r="D9" s="136"/>
      <c r="E9" s="136"/>
      <c r="F9" s="136"/>
      <c r="G9" s="136"/>
      <c r="I9" s="166"/>
      <c r="J9" s="166"/>
    </row>
    <row r="10" spans="1:15" customHeight="1" ht="18" s="126" customFormat="1">
      <c r="A10" s="136"/>
      <c r="B10" s="136"/>
      <c r="C10" s="136"/>
      <c r="D10" s="136"/>
      <c r="E10" s="136"/>
      <c r="F10" s="136"/>
      <c r="G10" s="136"/>
      <c r="I10" s="166"/>
      <c r="J10" s="166"/>
    </row>
    <row r="11" spans="1:15">
      <c r="A11" s="138"/>
      <c r="B11" s="138"/>
      <c r="C11" s="138"/>
      <c r="D11" s="138"/>
      <c r="E11" s="138"/>
      <c r="F11" s="139"/>
      <c r="G11" s="138"/>
    </row>
    <row r="12" spans="1:15">
      <c r="A12" s="138" t="s">
        <v>353</v>
      </c>
      <c r="B12" s="134"/>
      <c r="C12" s="134"/>
      <c r="D12" s="134"/>
      <c r="E12" s="134"/>
      <c r="F12" s="135"/>
      <c r="G12" s="140"/>
    </row>
    <row r="13" spans="1:15">
      <c r="A13" s="134"/>
      <c r="B13" s="134" t="s">
        <v>354</v>
      </c>
      <c r="C13" s="134"/>
      <c r="D13" s="134"/>
      <c r="E13" s="134"/>
      <c r="F13" s="135"/>
      <c r="G13" s="134"/>
      <c r="I13" s="167" t="s">
        <v>20</v>
      </c>
      <c r="J13" s="167" t="s">
        <v>355</v>
      </c>
      <c r="K13" s="168" t="s">
        <v>356</v>
      </c>
      <c r="L13" s="129" t="s">
        <v>357</v>
      </c>
    </row>
    <row r="14" spans="1:15">
      <c r="A14" s="134"/>
      <c r="B14" s="134"/>
      <c r="C14" s="134" t="s">
        <v>358</v>
      </c>
      <c r="D14" s="134"/>
      <c r="E14" s="134"/>
      <c r="F14" s="135">
        <f>144598343.5</f>
        <v>144598343.5</v>
      </c>
      <c r="G14" s="141"/>
      <c r="I14" s="131">
        <v>3439015.48</v>
      </c>
      <c r="J14" s="131">
        <v>147940480.48</v>
      </c>
      <c r="K14" s="169">
        <v>699967.03</v>
      </c>
      <c r="L14" s="169">
        <f>SUM(I14:K14)</f>
        <v>152079462.99</v>
      </c>
    </row>
    <row r="15" spans="1:15">
      <c r="A15" s="134"/>
      <c r="B15" s="134"/>
      <c r="C15" s="134" t="s">
        <v>359</v>
      </c>
      <c r="D15" s="134"/>
      <c r="E15" s="134"/>
      <c r="F15" s="135">
        <v>315442566</v>
      </c>
      <c r="G15" s="134"/>
      <c r="I15" s="131">
        <v>28338227</v>
      </c>
      <c r="J15" s="131">
        <v>28338227</v>
      </c>
      <c r="K15" s="169">
        <v>28338227</v>
      </c>
      <c r="L15" s="169">
        <f>SUM(I15:K15)</f>
        <v>85014681</v>
      </c>
    </row>
    <row r="16" spans="1:15">
      <c r="A16" s="134"/>
      <c r="B16" s="134"/>
      <c r="C16" s="134" t="s">
        <v>360</v>
      </c>
      <c r="D16" s="134"/>
      <c r="E16" s="134"/>
      <c r="F16" s="135">
        <v>36863267.62</v>
      </c>
      <c r="G16" s="134"/>
      <c r="I16" s="131">
        <v>4047229.68</v>
      </c>
      <c r="J16" s="131">
        <v>3381043.18</v>
      </c>
      <c r="K16" s="169">
        <v>3296311.72</v>
      </c>
      <c r="L16" s="169">
        <f>SUM(I16:K16)</f>
        <v>10724584.58</v>
      </c>
    </row>
    <row r="17" spans="1:15">
      <c r="A17" s="134"/>
      <c r="B17" s="134"/>
      <c r="C17" s="134" t="s">
        <v>361</v>
      </c>
      <c r="D17" s="134"/>
      <c r="E17" s="134"/>
      <c r="F17" s="135">
        <v>1275147.96</v>
      </c>
      <c r="G17" s="134"/>
      <c r="I17" s="131">
        <v>267487.57</v>
      </c>
      <c r="J17" s="131">
        <v>266649.18</v>
      </c>
      <c r="K17" s="169">
        <v>262327.28</v>
      </c>
      <c r="L17" s="169">
        <f>SUM(I17:K17)</f>
        <v>796464.03</v>
      </c>
    </row>
    <row r="18" spans="1:15">
      <c r="A18" s="134"/>
      <c r="B18" s="134"/>
      <c r="C18" s="134" t="s">
        <v>362</v>
      </c>
      <c r="D18" s="134"/>
      <c r="E18" s="134"/>
      <c r="F18" s="135">
        <v>0</v>
      </c>
      <c r="G18" s="134"/>
      <c r="K18" s="169"/>
      <c r="L18" s="169"/>
    </row>
    <row r="19" spans="1:15">
      <c r="A19" s="134"/>
      <c r="B19" s="134"/>
      <c r="C19" s="134" t="s">
        <v>363</v>
      </c>
      <c r="D19" s="134"/>
      <c r="E19" s="134"/>
      <c r="F19" s="135">
        <v>65652223.13</v>
      </c>
      <c r="G19" s="134"/>
      <c r="I19" s="131">
        <v>432257.56</v>
      </c>
      <c r="J19" s="131">
        <v>4580703.73</v>
      </c>
      <c r="K19" s="169">
        <v>587219.58</v>
      </c>
      <c r="L19" s="169">
        <f>SUM(I19:K19)</f>
        <v>5600180.87</v>
      </c>
    </row>
    <row r="20" spans="1:15">
      <c r="A20" s="134"/>
      <c r="B20" s="134"/>
      <c r="C20" s="134" t="s">
        <v>364</v>
      </c>
      <c r="D20" s="134"/>
      <c r="E20" s="134"/>
      <c r="F20" s="142">
        <f>SUM(F14:F19)</f>
        <v>563831548.21</v>
      </c>
      <c r="G20" s="134"/>
      <c r="I20" s="131">
        <f>SUM(I14:I19)</f>
        <v>36524217.29</v>
      </c>
      <c r="K20" s="169"/>
      <c r="L20" s="169">
        <f>SUM(I20:K20)</f>
        <v>36524217.29</v>
      </c>
    </row>
    <row r="21" spans="1:15">
      <c r="A21" s="134"/>
      <c r="B21" s="134" t="s">
        <v>365</v>
      </c>
      <c r="C21" s="134"/>
      <c r="D21" s="134"/>
      <c r="E21" s="134"/>
      <c r="F21" s="135"/>
      <c r="G21" s="134"/>
      <c r="K21" s="169"/>
      <c r="L21" s="169">
        <f>SUM(I21:K21)</f>
        <v>0</v>
      </c>
    </row>
    <row r="22" spans="1:15">
      <c r="A22" s="134"/>
      <c r="B22" s="134"/>
      <c r="C22" s="134" t="s">
        <v>366</v>
      </c>
      <c r="D22" s="134"/>
      <c r="E22" s="134"/>
      <c r="G22" s="134"/>
      <c r="I22" s="131">
        <v>2441617.41</v>
      </c>
      <c r="J22" s="131">
        <v>4202385.27</v>
      </c>
      <c r="K22" s="169">
        <v>2834830.73</v>
      </c>
      <c r="L22" s="169">
        <f>SUM(I22:K22)</f>
        <v>9478833.41</v>
      </c>
    </row>
    <row r="23" spans="1:15">
      <c r="A23" s="134"/>
      <c r="B23" s="134"/>
      <c r="D23" s="134" t="s">
        <v>367</v>
      </c>
      <c r="E23" s="134"/>
      <c r="F23" s="135">
        <f>42753062.98+155325906.64</f>
        <v>198078969.62</v>
      </c>
      <c r="G23" s="134"/>
      <c r="I23" s="131">
        <v>93011.69</v>
      </c>
      <c r="J23" s="131">
        <v>0</v>
      </c>
      <c r="K23" s="169">
        <v>0</v>
      </c>
      <c r="L23" s="169">
        <f>SUM(I23:K23)</f>
        <v>93011.69</v>
      </c>
    </row>
    <row r="24" spans="1:15">
      <c r="A24" s="134"/>
      <c r="B24" s="134"/>
      <c r="D24" s="134" t="s">
        <v>368</v>
      </c>
      <c r="E24" s="134"/>
      <c r="F24" s="135">
        <v>47598806.86</v>
      </c>
      <c r="G24" s="134"/>
      <c r="I24" s="131">
        <v>5653204.75</v>
      </c>
      <c r="J24" s="131">
        <v>5833368.5</v>
      </c>
      <c r="K24" s="169">
        <v>8052728.07</v>
      </c>
      <c r="L24" s="169">
        <f>SUM(I24:K24)</f>
        <v>19539301.32</v>
      </c>
    </row>
    <row r="25" spans="1:15">
      <c r="A25" s="134"/>
      <c r="B25" s="134"/>
      <c r="C25" s="134" t="s">
        <v>361</v>
      </c>
      <c r="D25" s="134"/>
      <c r="E25" s="134"/>
      <c r="F25" s="135">
        <v>0</v>
      </c>
      <c r="G25" s="134"/>
      <c r="K25" s="169"/>
      <c r="L25" s="169"/>
    </row>
    <row r="26" spans="1:15">
      <c r="A26" s="134"/>
      <c r="B26" s="134"/>
      <c r="C26" s="134" t="s">
        <v>369</v>
      </c>
      <c r="D26" s="134"/>
      <c r="E26" s="134"/>
      <c r="F26" s="135">
        <v>85011338.14</v>
      </c>
      <c r="G26" s="134"/>
      <c r="I26" s="131">
        <v>4858458.61</v>
      </c>
      <c r="J26" s="131">
        <v>9596221.49</v>
      </c>
      <c r="K26" s="169">
        <v>8838815.92</v>
      </c>
      <c r="L26" s="169">
        <f>SUM(I26:K26)</f>
        <v>23293496.02</v>
      </c>
    </row>
    <row r="27" spans="1:15">
      <c r="A27" s="134"/>
      <c r="B27" s="134"/>
      <c r="C27" s="134" t="s">
        <v>370</v>
      </c>
      <c r="D27" s="134"/>
      <c r="E27" s="134"/>
      <c r="F27" s="142">
        <f>SUM(F23:F26)</f>
        <v>330689114.62</v>
      </c>
      <c r="G27" s="134"/>
      <c r="I27" s="131">
        <f>SUM(I22:I26)</f>
        <v>13046292.46</v>
      </c>
      <c r="K27" s="169"/>
      <c r="L27" s="169">
        <f>SUM(I27:K27)</f>
        <v>13046292.46</v>
      </c>
    </row>
    <row r="28" spans="1:15">
      <c r="A28" s="134"/>
      <c r="B28" s="138" t="s">
        <v>371</v>
      </c>
      <c r="C28" s="134"/>
      <c r="D28" s="134"/>
      <c r="E28" s="134"/>
      <c r="F28" s="143"/>
      <c r="G28" s="144">
        <f>F20-F27</f>
        <v>233142433.59</v>
      </c>
      <c r="I28" s="131">
        <f>I20-I27</f>
        <v>23477924.83</v>
      </c>
      <c r="K28" s="169"/>
      <c r="L28" s="169">
        <f>SUM(I28:K28)</f>
        <v>23477924.83</v>
      </c>
    </row>
    <row r="29" spans="1:15">
      <c r="A29" s="134"/>
      <c r="B29" s="134"/>
      <c r="C29" s="134"/>
      <c r="D29" s="134"/>
      <c r="E29" s="134"/>
      <c r="F29" s="143"/>
      <c r="G29" s="140"/>
      <c r="K29" s="169"/>
      <c r="L29" s="169"/>
    </row>
    <row r="30" spans="1:15">
      <c r="A30" s="138" t="s">
        <v>372</v>
      </c>
      <c r="B30" s="134"/>
      <c r="C30" s="134"/>
      <c r="D30" s="134"/>
      <c r="E30" s="134"/>
      <c r="F30" s="135"/>
      <c r="G30" s="134"/>
      <c r="K30" s="169"/>
      <c r="L30" s="169">
        <f>SUM(I30:K30)</f>
        <v>0</v>
      </c>
    </row>
    <row r="31" spans="1:15">
      <c r="A31" s="134"/>
      <c r="B31" s="134" t="s">
        <v>354</v>
      </c>
      <c r="C31" s="134"/>
      <c r="D31" s="134"/>
      <c r="E31" s="134"/>
      <c r="F31" s="143"/>
      <c r="G31" s="134"/>
      <c r="K31" s="169"/>
      <c r="L31" s="169"/>
    </row>
    <row r="32" spans="1:15">
      <c r="A32" s="134"/>
      <c r="B32" s="134"/>
      <c r="C32" s="145" t="s">
        <v>373</v>
      </c>
      <c r="D32" s="145"/>
      <c r="E32" s="145"/>
      <c r="F32" s="146">
        <v>0</v>
      </c>
      <c r="G32" s="145"/>
      <c r="H32" s="145"/>
      <c r="I32" s="145"/>
      <c r="J32" s="145"/>
      <c r="K32" s="169"/>
      <c r="L32" s="169"/>
    </row>
    <row r="33" spans="1:15">
      <c r="A33" s="134"/>
      <c r="B33" s="134"/>
      <c r="C33" s="145" t="s">
        <v>374</v>
      </c>
      <c r="D33" s="145"/>
      <c r="E33" s="145"/>
      <c r="F33" s="146">
        <v>0</v>
      </c>
      <c r="G33" s="145"/>
      <c r="H33" s="145"/>
      <c r="I33" s="145"/>
      <c r="J33" s="170"/>
      <c r="K33" s="169"/>
      <c r="L33" s="169"/>
    </row>
    <row r="34" spans="1:15">
      <c r="A34" s="134"/>
      <c r="B34" s="134"/>
      <c r="C34" s="145" t="s">
        <v>375</v>
      </c>
      <c r="D34" s="145"/>
      <c r="E34" s="145"/>
      <c r="F34" s="147"/>
      <c r="G34" s="145"/>
      <c r="H34" s="145"/>
      <c r="I34" s="145"/>
      <c r="J34" s="170"/>
      <c r="K34" s="169"/>
      <c r="L34" s="169">
        <f>SUM(I34:K34)</f>
        <v>0</v>
      </c>
    </row>
    <row r="35" spans="1:15">
      <c r="A35" s="134"/>
      <c r="B35" s="134"/>
      <c r="C35" s="145"/>
      <c r="D35" s="145" t="s">
        <v>376</v>
      </c>
      <c r="E35" s="145"/>
      <c r="F35" s="148">
        <v>0</v>
      </c>
      <c r="G35" s="145"/>
      <c r="H35" s="145"/>
      <c r="I35" s="145"/>
      <c r="J35" s="170"/>
      <c r="K35" s="169"/>
      <c r="L35" s="169"/>
    </row>
    <row r="36" spans="1:15">
      <c r="A36" s="134"/>
      <c r="B36" s="134"/>
      <c r="C36" s="134" t="s">
        <v>364</v>
      </c>
      <c r="D36" s="134"/>
      <c r="E36" s="134"/>
      <c r="F36" s="149">
        <f>SUM(F32:F35)</f>
        <v>0</v>
      </c>
      <c r="G36" s="134"/>
      <c r="I36" s="131">
        <v>-7748.76</v>
      </c>
      <c r="J36" s="131">
        <v>2992640.21</v>
      </c>
      <c r="K36" s="169">
        <v>7527131.44</v>
      </c>
      <c r="L36" s="169">
        <f>SUM(I36:K36)</f>
        <v>10512022.89</v>
      </c>
    </row>
    <row r="37" spans="1:15">
      <c r="A37" s="134"/>
      <c r="B37" s="134" t="s">
        <v>365</v>
      </c>
      <c r="C37" s="134"/>
      <c r="D37" s="134"/>
      <c r="E37" s="134"/>
      <c r="F37" s="135"/>
      <c r="G37" s="134"/>
      <c r="I37" s="131">
        <f>I36</f>
        <v>-7748.76</v>
      </c>
      <c r="L37" s="169">
        <f>SUM(I37:K37)</f>
        <v>-7748.76</v>
      </c>
    </row>
    <row r="38" spans="1:15">
      <c r="A38" s="134"/>
      <c r="B38" s="134"/>
      <c r="C38" s="134" t="s">
        <v>377</v>
      </c>
      <c r="D38" s="134"/>
      <c r="E38" s="134"/>
      <c r="F38" s="135">
        <v>8731901.02</v>
      </c>
      <c r="G38" s="134"/>
      <c r="I38" s="131" t="str">
        <f>#REF!-I37</f>
        <v>0</v>
      </c>
      <c r="L38" s="169">
        <f>SUM(I38:K38)</f>
        <v>0</v>
      </c>
    </row>
    <row r="39" spans="1:15">
      <c r="A39" s="134"/>
      <c r="B39" s="134"/>
      <c r="C39" s="145" t="s">
        <v>378</v>
      </c>
      <c r="D39" s="150"/>
      <c r="E39" s="150"/>
      <c r="F39" s="151">
        <v>0</v>
      </c>
      <c r="G39" s="150"/>
      <c r="H39" s="150"/>
      <c r="L39" s="169"/>
    </row>
    <row r="40" spans="1:15">
      <c r="A40" s="134"/>
      <c r="B40" s="134"/>
      <c r="C40" s="145" t="s">
        <v>379</v>
      </c>
      <c r="D40" s="150"/>
      <c r="E40" s="150"/>
      <c r="F40" s="151">
        <v>0</v>
      </c>
      <c r="G40" s="150"/>
      <c r="H40" s="150"/>
      <c r="L40" s="169"/>
    </row>
    <row r="41" spans="1:15">
      <c r="A41" s="134"/>
      <c r="B41" s="134"/>
      <c r="C41" s="134" t="s">
        <v>370</v>
      </c>
      <c r="D41" s="134"/>
      <c r="E41" s="134"/>
      <c r="F41" s="142">
        <f>F38</f>
        <v>8731901.02</v>
      </c>
      <c r="G41" s="134"/>
      <c r="L41" s="169">
        <f>SUM(I41:K41)</f>
        <v>0</v>
      </c>
    </row>
    <row r="42" spans="1:15">
      <c r="A42" s="134"/>
      <c r="B42" s="138" t="s">
        <v>380</v>
      </c>
      <c r="C42" s="134"/>
      <c r="D42" s="134"/>
      <c r="E42" s="134"/>
      <c r="F42" s="135"/>
      <c r="G42" s="144">
        <f>F36-F41</f>
        <v>-8731901.02</v>
      </c>
      <c r="I42" s="131" t="str">
        <f>I28+I38</f>
        <v>0</v>
      </c>
      <c r="L42" s="169">
        <f>SUM(I42:K42)</f>
        <v>0</v>
      </c>
    </row>
    <row r="43" spans="1:15">
      <c r="A43" s="134"/>
      <c r="B43" s="138"/>
      <c r="C43" s="134"/>
      <c r="D43" s="134"/>
      <c r="E43" s="134"/>
      <c r="F43" s="135"/>
      <c r="G43" s="144"/>
      <c r="L43" s="169"/>
    </row>
    <row r="46" spans="1:15">
      <c r="A46" s="138" t="s">
        <v>381</v>
      </c>
      <c r="B46" s="138"/>
      <c r="C46" s="134"/>
      <c r="D46" s="134"/>
      <c r="E46" s="134"/>
      <c r="F46" s="135"/>
      <c r="G46" s="144"/>
      <c r="L46" s="169"/>
    </row>
    <row r="47" spans="1:15">
      <c r="A47" s="134"/>
      <c r="B47" s="134" t="s">
        <v>354</v>
      </c>
      <c r="C47" s="134"/>
      <c r="D47" s="134"/>
      <c r="E47" s="134"/>
      <c r="F47" s="135"/>
      <c r="G47" s="144"/>
      <c r="L47" s="169"/>
    </row>
    <row r="48" spans="1:15">
      <c r="A48" s="134"/>
      <c r="B48" s="138"/>
      <c r="C48" s="145" t="s">
        <v>382</v>
      </c>
      <c r="D48" s="145"/>
      <c r="E48" s="145"/>
      <c r="F48" s="151">
        <v>0</v>
      </c>
      <c r="G48" s="150"/>
      <c r="H48" s="150"/>
      <c r="L48" s="169"/>
    </row>
    <row r="49" spans="1:15">
      <c r="A49" s="134"/>
      <c r="B49" s="138"/>
      <c r="C49" s="145" t="s">
        <v>383</v>
      </c>
      <c r="D49" s="145"/>
      <c r="E49" s="145"/>
      <c r="F49" s="152">
        <v>0</v>
      </c>
      <c r="G49" s="150"/>
      <c r="H49" s="153"/>
      <c r="L49" s="169"/>
    </row>
    <row r="50" spans="1:15">
      <c r="A50" s="134"/>
      <c r="B50" s="138"/>
      <c r="C50" s="145" t="s">
        <v>364</v>
      </c>
      <c r="D50" s="145"/>
      <c r="E50" s="145"/>
      <c r="F50" s="152">
        <f>SUM(F48:F49)</f>
        <v>0</v>
      </c>
      <c r="G50" s="150"/>
      <c r="H50" s="153"/>
      <c r="L50" s="169"/>
    </row>
    <row r="51" spans="1:15">
      <c r="A51" s="134"/>
      <c r="B51" s="134" t="s">
        <v>365</v>
      </c>
      <c r="C51" s="134"/>
      <c r="D51" s="134"/>
      <c r="E51" s="134"/>
      <c r="F51" s="131"/>
      <c r="L51" s="169"/>
    </row>
    <row r="52" spans="1:15">
      <c r="A52" s="134"/>
      <c r="B52" s="134"/>
      <c r="C52" s="145" t="s">
        <v>384</v>
      </c>
      <c r="D52" s="145"/>
      <c r="E52" s="145"/>
      <c r="F52" s="151">
        <v>0</v>
      </c>
      <c r="G52" s="150"/>
      <c r="H52" s="150"/>
      <c r="L52" s="169"/>
    </row>
    <row r="53" spans="1:15">
      <c r="A53" s="134"/>
      <c r="B53" s="134"/>
      <c r="C53" s="145" t="s">
        <v>385</v>
      </c>
      <c r="D53" s="145"/>
      <c r="E53" s="145"/>
      <c r="F53" s="151">
        <v>0</v>
      </c>
      <c r="G53" s="150"/>
      <c r="H53" s="150"/>
      <c r="L53" s="169"/>
    </row>
    <row r="54" spans="1:15">
      <c r="A54" s="134"/>
      <c r="B54" s="134"/>
      <c r="C54" s="145" t="s">
        <v>370</v>
      </c>
      <c r="D54" s="145"/>
      <c r="E54" s="145"/>
      <c r="F54" s="154">
        <f>SUM(F52:F53)</f>
        <v>0</v>
      </c>
      <c r="G54" s="150"/>
      <c r="H54" s="150"/>
      <c r="L54" s="169"/>
    </row>
    <row r="55" spans="1:15">
      <c r="A55" s="134"/>
      <c r="B55" s="155" t="s">
        <v>386</v>
      </c>
      <c r="C55" s="145"/>
      <c r="D55" s="145"/>
      <c r="E55" s="145"/>
      <c r="F55" s="156"/>
      <c r="G55" s="157">
        <f>F50-F54</f>
        <v>0</v>
      </c>
      <c r="L55" s="169"/>
    </row>
    <row r="56" spans="1:15">
      <c r="A56" s="134"/>
      <c r="B56" s="155"/>
      <c r="C56" s="145"/>
      <c r="D56" s="145"/>
      <c r="E56" s="145"/>
      <c r="F56" s="156"/>
      <c r="G56" s="157"/>
      <c r="L56" s="169"/>
    </row>
    <row r="57" spans="1:15">
      <c r="A57" s="138" t="s">
        <v>387</v>
      </c>
      <c r="B57" s="134"/>
      <c r="C57" s="134"/>
      <c r="D57" s="134"/>
      <c r="E57" s="134"/>
      <c r="G57" s="158">
        <f>G28+G42+G55</f>
        <v>224410532.57</v>
      </c>
      <c r="I57" s="131">
        <v>627915908.91</v>
      </c>
      <c r="N57" s="169"/>
    </row>
    <row r="58" spans="1:15">
      <c r="A58" s="138" t="s">
        <v>388</v>
      </c>
      <c r="B58" s="134"/>
      <c r="C58" s="134"/>
      <c r="D58" s="134"/>
      <c r="E58" s="134"/>
      <c r="G58" s="159">
        <v>2202173934.3</v>
      </c>
      <c r="I58" s="131" t="str">
        <f>I57-#REF!</f>
        <v>0</v>
      </c>
    </row>
    <row r="59" spans="1:15" customHeight="1" ht="15.15" s="127" customFormat="1">
      <c r="A59" s="138" t="s">
        <v>389</v>
      </c>
      <c r="B59" s="134"/>
      <c r="C59" s="134"/>
      <c r="D59" s="134"/>
      <c r="E59" s="134"/>
      <c r="F59" s="130"/>
      <c r="G59" s="160">
        <v>2426584466.87</v>
      </c>
      <c r="I59" s="171"/>
      <c r="J59" s="171"/>
      <c r="M59" s="165"/>
    </row>
    <row r="60" spans="1:15" customHeight="1" ht="15.15" s="127" customFormat="1">
      <c r="A60" s="134"/>
      <c r="B60" s="134"/>
      <c r="C60" s="134"/>
      <c r="D60" s="134"/>
      <c r="E60" s="134"/>
      <c r="F60" s="135"/>
      <c r="G60" s="161"/>
      <c r="I60" s="171"/>
      <c r="J60" s="171"/>
      <c r="M60" s="165"/>
      <c r="N60" s="165"/>
    </row>
    <row r="61" spans="1:15" customHeight="1" ht="24.75" s="127" customFormat="1">
      <c r="A61" s="162"/>
      <c r="B61" s="162"/>
      <c r="C61" s="162"/>
      <c r="D61" s="162"/>
      <c r="E61" s="162"/>
      <c r="F61" s="163"/>
      <c r="G61" s="162"/>
      <c r="I61" s="171"/>
      <c r="J61" s="171"/>
      <c r="N61" s="165"/>
    </row>
    <row r="62" spans="1:15" s="127" customFormat="1">
      <c r="A62" s="164" t="s">
        <v>56</v>
      </c>
      <c r="B62" s="164"/>
      <c r="C62" s="164"/>
      <c r="D62" s="164"/>
      <c r="E62" s="164"/>
      <c r="F62" s="164"/>
      <c r="G62" s="164"/>
      <c r="H62" s="165"/>
      <c r="I62" s="171"/>
      <c r="J62" s="171"/>
    </row>
    <row r="63" spans="1:15" s="127" customFormat="1">
      <c r="A63" s="164"/>
      <c r="B63" s="164"/>
      <c r="C63" s="164"/>
      <c r="D63" s="164"/>
      <c r="E63" s="164"/>
      <c r="F63" s="164"/>
      <c r="G63" s="164"/>
      <c r="H63" s="165"/>
      <c r="I63" s="171"/>
      <c r="J63" s="171"/>
    </row>
    <row r="64" spans="1:15" s="127" customFormat="1">
      <c r="A64" s="164"/>
      <c r="B64" s="164"/>
      <c r="C64" s="164"/>
      <c r="D64" s="164"/>
      <c r="E64" s="164"/>
      <c r="F64" s="164"/>
      <c r="G64" s="164"/>
      <c r="H64" s="165"/>
      <c r="I64" s="171"/>
      <c r="J64" s="171"/>
    </row>
    <row r="65" spans="1:15" s="127" customFormat="1">
      <c r="A65" s="164"/>
      <c r="B65" s="164"/>
      <c r="C65" s="172" t="s">
        <v>92</v>
      </c>
      <c r="D65" s="172"/>
      <c r="E65" s="172"/>
      <c r="F65" s="164"/>
      <c r="G65" s="164"/>
      <c r="H65" s="165"/>
      <c r="I65" s="171"/>
      <c r="J65" s="171"/>
    </row>
    <row r="66" spans="1:15" customHeight="1" ht="7.5" s="127" customFormat="1">
      <c r="A66" s="162"/>
      <c r="B66" s="162"/>
      <c r="C66" s="162"/>
      <c r="D66" s="162"/>
      <c r="E66" s="162"/>
      <c r="F66" s="163"/>
      <c r="G66" s="162"/>
      <c r="I66" s="171"/>
      <c r="J66" s="171"/>
    </row>
    <row r="67" spans="1:15" s="127" customFormat="1">
      <c r="A67" s="173" t="s">
        <v>93</v>
      </c>
      <c r="B67" s="173"/>
      <c r="C67" s="173"/>
      <c r="D67" s="173"/>
      <c r="E67" s="173"/>
      <c r="F67" s="174" t="s">
        <v>58</v>
      </c>
      <c r="G67" s="174"/>
      <c r="I67" s="171"/>
      <c r="J67" s="171"/>
    </row>
    <row r="68" spans="1:15" s="127" customFormat="1">
      <c r="A68" s="175" t="s">
        <v>390</v>
      </c>
      <c r="B68" s="175"/>
      <c r="C68" s="175"/>
      <c r="D68" s="175"/>
      <c r="E68" s="175"/>
      <c r="F68" s="176" t="s">
        <v>60</v>
      </c>
      <c r="G68" s="176"/>
      <c r="I68" s="171"/>
      <c r="J68" s="171"/>
    </row>
    <row r="69" spans="1:15" s="127" customFormat="1">
      <c r="A69" s="162"/>
      <c r="B69" s="162"/>
      <c r="C69" s="162"/>
      <c r="D69" s="162"/>
      <c r="E69" s="162"/>
      <c r="F69" s="163"/>
      <c r="G69" s="162"/>
      <c r="I69" s="171"/>
      <c r="J69" s="171"/>
    </row>
    <row r="70" spans="1:15" s="127" customFormat="1">
      <c r="F70" s="177"/>
      <c r="I70" s="171"/>
      <c r="J70" s="171"/>
    </row>
    <row r="71" spans="1:15" s="128" customFormat="1">
      <c r="A71" s="127"/>
      <c r="B71" s="127"/>
      <c r="C71" s="127"/>
      <c r="D71" s="127"/>
      <c r="E71" s="127"/>
      <c r="F71" s="177"/>
      <c r="G71" s="165"/>
      <c r="I71" s="180"/>
      <c r="J71" s="180"/>
    </row>
    <row r="72" spans="1:15" s="128" customFormat="1">
      <c r="A72" s="127"/>
      <c r="B72" s="127"/>
      <c r="C72" s="127"/>
      <c r="D72" s="127"/>
      <c r="E72" s="127"/>
      <c r="F72" s="177"/>
      <c r="G72" s="165"/>
      <c r="I72" s="180"/>
      <c r="J72" s="180"/>
    </row>
    <row r="73" spans="1:15" s="127" customFormat="1">
      <c r="A73" s="128"/>
      <c r="B73" s="128"/>
      <c r="C73" s="128"/>
      <c r="D73" s="128"/>
      <c r="E73" s="128"/>
      <c r="F73" s="178"/>
      <c r="G73" s="179">
        <f>G59-G58</f>
        <v>224410532.57</v>
      </c>
      <c r="I73" s="171"/>
      <c r="J73" s="171"/>
    </row>
    <row r="74" spans="1:15" s="127" customFormat="1">
      <c r="A74" s="128"/>
      <c r="B74" s="128"/>
      <c r="C74" s="128"/>
      <c r="D74" s="128"/>
      <c r="E74" s="128"/>
      <c r="F74" s="178"/>
      <c r="G74" s="179">
        <f>G73-G57</f>
        <v>-3.8743019104004E-7</v>
      </c>
      <c r="I74" s="171"/>
      <c r="J74" s="171"/>
    </row>
    <row r="75" spans="1:15" s="127" customFormat="1">
      <c r="F75" s="177"/>
      <c r="G75" s="171"/>
      <c r="I75" s="171"/>
      <c r="J75" s="171"/>
    </row>
    <row r="76" spans="1:15" s="127" customFormat="1">
      <c r="F76" s="177"/>
      <c r="G76" s="165"/>
      <c r="I76" s="171"/>
      <c r="J76" s="171"/>
    </row>
    <row r="77" spans="1:15">
      <c r="A77" s="127"/>
      <c r="B77" s="127"/>
      <c r="C77" s="127"/>
      <c r="D77" s="127"/>
      <c r="E77" s="127"/>
      <c r="F77" s="177"/>
      <c r="G77" s="127"/>
    </row>
    <row r="78" spans="1:15">
      <c r="A78" s="127"/>
      <c r="B78" s="127"/>
      <c r="C78" s="127"/>
      <c r="D78" s="127"/>
      <c r="E78" s="127"/>
      <c r="F78" s="177"/>
      <c r="G78" s="127"/>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114"/>
      <c r="B1" s="114" t="s">
        <v>391</v>
      </c>
      <c r="C1" s="114"/>
      <c r="D1" s="114"/>
      <c r="E1" s="114"/>
      <c r="F1" s="114"/>
      <c r="G1" s="114"/>
      <c r="H1" s="114"/>
      <c r="I1" s="114"/>
      <c r="J1" s="114"/>
    </row>
    <row r="2" spans="1:16139" customHeight="1" ht="20.1">
      <c r="A2" s="114"/>
      <c r="B2" s="115" t="s">
        <v>392</v>
      </c>
      <c r="C2" s="115"/>
      <c r="D2" s="115"/>
      <c r="E2" s="115"/>
      <c r="F2" s="115"/>
      <c r="G2" s="115"/>
      <c r="H2" s="114"/>
      <c r="I2" s="114"/>
      <c r="J2" s="114"/>
    </row>
    <row r="3" spans="1:16139" customHeight="1" ht="20.1">
      <c r="A3" s="114"/>
      <c r="B3" s="116" t="s">
        <v>393</v>
      </c>
      <c r="C3" s="116" t="s">
        <v>394</v>
      </c>
      <c r="D3" s="114"/>
      <c r="E3" s="114"/>
      <c r="F3" s="114"/>
      <c r="G3" s="114"/>
      <c r="H3" s="114"/>
      <c r="I3" s="114"/>
      <c r="J3" s="114"/>
    </row>
    <row r="4" spans="1:16139" customHeight="1" ht="20.1">
      <c r="A4" s="114"/>
      <c r="B4" s="116" t="s">
        <v>395</v>
      </c>
      <c r="C4" s="116" t="s">
        <v>396</v>
      </c>
      <c r="D4" s="114"/>
      <c r="E4" s="114"/>
      <c r="F4" s="114"/>
      <c r="G4" s="114"/>
      <c r="H4" s="114"/>
      <c r="I4" s="114"/>
      <c r="J4" s="114"/>
    </row>
    <row r="5" spans="1:16139" customHeight="1" ht="35.1">
      <c r="A5" s="114"/>
      <c r="B5" s="117" t="s">
        <v>154</v>
      </c>
      <c r="C5" s="117"/>
      <c r="D5" s="117" t="s">
        <v>397</v>
      </c>
      <c r="E5" s="117" t="s">
        <v>398</v>
      </c>
      <c r="F5" s="117" t="s">
        <v>399</v>
      </c>
      <c r="G5" s="117" t="s">
        <v>91</v>
      </c>
      <c r="H5" s="117" t="s">
        <v>400</v>
      </c>
      <c r="I5" s="114"/>
      <c r="J5" s="114"/>
    </row>
    <row r="6" spans="1:16139" customHeight="1" ht="20.1">
      <c r="A6" s="114"/>
      <c r="B6" s="118" t="s">
        <v>401</v>
      </c>
      <c r="C6" s="118"/>
      <c r="D6" s="119" t="s">
        <v>402</v>
      </c>
      <c r="E6" s="119" t="s">
        <v>403</v>
      </c>
      <c r="F6" s="119" t="s">
        <v>404</v>
      </c>
      <c r="G6" s="119" t="s">
        <v>405</v>
      </c>
      <c r="H6" s="119" t="s">
        <v>406</v>
      </c>
      <c r="I6" s="114"/>
      <c r="J6" s="114"/>
    </row>
    <row r="7" spans="1:16139" customHeight="1" ht="20.1">
      <c r="A7" s="114"/>
      <c r="B7" s="118" t="s">
        <v>407</v>
      </c>
      <c r="C7" s="118"/>
      <c r="D7" s="119" t="s">
        <v>408</v>
      </c>
      <c r="E7" s="119" t="s">
        <v>409</v>
      </c>
      <c r="F7" s="119" t="s">
        <v>410</v>
      </c>
      <c r="G7" s="119" t="s">
        <v>411</v>
      </c>
      <c r="H7" s="119" t="s">
        <v>412</v>
      </c>
      <c r="I7" s="114"/>
      <c r="J7" s="114"/>
    </row>
    <row r="8" spans="1:16139" customHeight="1" ht="20.1">
      <c r="A8" s="114"/>
      <c r="B8" s="118" t="s">
        <v>413</v>
      </c>
      <c r="C8" s="118"/>
      <c r="D8" s="119" t="s">
        <v>414</v>
      </c>
      <c r="E8" s="119" t="s">
        <v>415</v>
      </c>
      <c r="F8" s="119" t="s">
        <v>410</v>
      </c>
      <c r="G8" s="119" t="s">
        <v>416</v>
      </c>
      <c r="H8" s="119" t="s">
        <v>417</v>
      </c>
      <c r="I8" s="114"/>
      <c r="J8" s="114"/>
    </row>
    <row r="9" spans="1:16139" customHeight="1" ht="20.1">
      <c r="A9" s="114"/>
      <c r="B9" s="118" t="s">
        <v>418</v>
      </c>
      <c r="C9" s="118"/>
      <c r="D9" s="119" t="s">
        <v>419</v>
      </c>
      <c r="E9" s="119" t="s">
        <v>420</v>
      </c>
      <c r="F9" s="119" t="s">
        <v>421</v>
      </c>
      <c r="G9" s="119" t="s">
        <v>420</v>
      </c>
      <c r="H9" s="119" t="s">
        <v>422</v>
      </c>
      <c r="I9" s="114"/>
      <c r="J9" s="114"/>
    </row>
    <row r="10" spans="1:16139" customHeight="1" ht="20.1">
      <c r="A10" s="114"/>
      <c r="B10" s="118" t="s">
        <v>423</v>
      </c>
      <c r="C10" s="118"/>
      <c r="D10" s="119" t="s">
        <v>424</v>
      </c>
      <c r="E10" s="119" t="s">
        <v>425</v>
      </c>
      <c r="F10" s="119" t="s">
        <v>421</v>
      </c>
      <c r="G10" s="119" t="s">
        <v>425</v>
      </c>
      <c r="H10" s="119" t="s">
        <v>426</v>
      </c>
      <c r="I10" s="114"/>
      <c r="J10" s="114"/>
    </row>
    <row r="11" spans="1:16139" customHeight="1" ht="20.1">
      <c r="A11" s="114"/>
      <c r="B11" s="118" t="s">
        <v>427</v>
      </c>
      <c r="C11" s="118"/>
      <c r="D11" s="119" t="s">
        <v>428</v>
      </c>
      <c r="E11" s="119" t="s">
        <v>429</v>
      </c>
      <c r="F11" s="119" t="s">
        <v>430</v>
      </c>
      <c r="G11" s="119" t="s">
        <v>431</v>
      </c>
      <c r="H11" s="119" t="s">
        <v>432</v>
      </c>
      <c r="I11" s="114"/>
      <c r="J11" s="114"/>
    </row>
    <row r="12" spans="1:16139" customHeight="1" ht="20.1">
      <c r="A12" s="114"/>
      <c r="B12" s="118" t="s">
        <v>433</v>
      </c>
      <c r="C12" s="118"/>
      <c r="D12" s="119" t="s">
        <v>434</v>
      </c>
      <c r="E12" s="119" t="s">
        <v>435</v>
      </c>
      <c r="F12" s="119" t="s">
        <v>421</v>
      </c>
      <c r="G12" s="119" t="s">
        <v>435</v>
      </c>
      <c r="H12" s="119" t="s">
        <v>436</v>
      </c>
      <c r="I12" s="114"/>
      <c r="J12" s="114"/>
    </row>
    <row r="13" spans="1:16139" customHeight="1" ht="20.1">
      <c r="A13" s="114"/>
      <c r="B13" s="118" t="s">
        <v>437</v>
      </c>
      <c r="C13" s="118"/>
      <c r="D13" s="119" t="s">
        <v>438</v>
      </c>
      <c r="E13" s="119" t="s">
        <v>439</v>
      </c>
      <c r="F13" s="119" t="s">
        <v>421</v>
      </c>
      <c r="G13" s="119" t="s">
        <v>439</v>
      </c>
      <c r="H13" s="119" t="s">
        <v>440</v>
      </c>
      <c r="I13" s="114"/>
      <c r="J13" s="114"/>
    </row>
    <row r="14" spans="1:16139" customHeight="1" ht="20.1">
      <c r="A14" s="114"/>
      <c r="B14" s="118" t="s">
        <v>441</v>
      </c>
      <c r="C14" s="118"/>
      <c r="D14" s="119" t="s">
        <v>442</v>
      </c>
      <c r="E14" s="119" t="s">
        <v>443</v>
      </c>
      <c r="F14" s="119" t="s">
        <v>421</v>
      </c>
      <c r="G14" s="119" t="s">
        <v>443</v>
      </c>
      <c r="H14" s="119" t="s">
        <v>444</v>
      </c>
      <c r="I14" s="114"/>
      <c r="J14" s="114"/>
    </row>
    <row r="15" spans="1:16139" customHeight="1" ht="20.1">
      <c r="A15" s="114"/>
      <c r="B15" s="118" t="s">
        <v>445</v>
      </c>
      <c r="C15" s="118"/>
      <c r="D15" s="119" t="s">
        <v>446</v>
      </c>
      <c r="E15" s="119" t="s">
        <v>447</v>
      </c>
      <c r="F15" s="119" t="s">
        <v>430</v>
      </c>
      <c r="G15" s="119" t="s">
        <v>448</v>
      </c>
      <c r="H15" s="119" t="s">
        <v>449</v>
      </c>
      <c r="I15" s="114"/>
      <c r="J15" s="114"/>
    </row>
    <row r="16" spans="1:16139" customHeight="1" ht="20.1">
      <c r="A16" s="114"/>
      <c r="B16" s="118" t="s">
        <v>450</v>
      </c>
      <c r="C16" s="118"/>
      <c r="D16" s="119" t="s">
        <v>451</v>
      </c>
      <c r="E16" s="119" t="s">
        <v>452</v>
      </c>
      <c r="F16" s="119" t="s">
        <v>421</v>
      </c>
      <c r="G16" s="119" t="s">
        <v>452</v>
      </c>
      <c r="H16" s="119" t="s">
        <v>453</v>
      </c>
      <c r="I16" s="114"/>
      <c r="J16" s="114"/>
    </row>
    <row r="17" spans="1:16139" customHeight="1" ht="20.1">
      <c r="A17" s="114"/>
      <c r="B17" s="118" t="s">
        <v>454</v>
      </c>
      <c r="C17" s="118"/>
      <c r="D17" s="119" t="s">
        <v>451</v>
      </c>
      <c r="E17" s="119" t="s">
        <v>455</v>
      </c>
      <c r="F17" s="119" t="s">
        <v>421</v>
      </c>
      <c r="G17" s="119" t="s">
        <v>455</v>
      </c>
      <c r="H17" s="119" t="s">
        <v>456</v>
      </c>
      <c r="I17" s="114"/>
      <c r="J17" s="114"/>
    </row>
    <row r="18" spans="1:16139" customHeight="1" ht="20.1">
      <c r="A18" s="114"/>
      <c r="B18" s="118" t="s">
        <v>457</v>
      </c>
      <c r="C18" s="118"/>
      <c r="D18" s="119" t="s">
        <v>421</v>
      </c>
      <c r="E18" s="119" t="s">
        <v>458</v>
      </c>
      <c r="F18" s="119" t="s">
        <v>421</v>
      </c>
      <c r="G18" s="119" t="s">
        <v>458</v>
      </c>
      <c r="H18" s="119" t="s">
        <v>459</v>
      </c>
      <c r="I18" s="114"/>
      <c r="J18" s="114"/>
    </row>
    <row r="19" spans="1:16139" customHeight="1" ht="20.1">
      <c r="A19" s="114"/>
      <c r="B19" s="118" t="s">
        <v>460</v>
      </c>
      <c r="C19" s="118"/>
      <c r="D19" s="119" t="s">
        <v>421</v>
      </c>
      <c r="E19" s="119" t="s">
        <v>461</v>
      </c>
      <c r="F19" s="119" t="s">
        <v>421</v>
      </c>
      <c r="G19" s="119" t="s">
        <v>461</v>
      </c>
      <c r="H19" s="119" t="s">
        <v>462</v>
      </c>
      <c r="I19" s="114"/>
      <c r="J19" s="114"/>
    </row>
    <row r="20" spans="1:16139" customHeight="1" ht="20.1">
      <c r="A20" s="114"/>
      <c r="B20" s="118" t="s">
        <v>463</v>
      </c>
      <c r="C20" s="118"/>
      <c r="D20" s="119" t="s">
        <v>421</v>
      </c>
      <c r="E20" s="119" t="s">
        <v>464</v>
      </c>
      <c r="F20" s="119" t="s">
        <v>421</v>
      </c>
      <c r="G20" s="119" t="s">
        <v>464</v>
      </c>
      <c r="H20" s="119" t="s">
        <v>465</v>
      </c>
      <c r="I20" s="114"/>
      <c r="J20" s="114"/>
    </row>
    <row r="21" spans="1:16139" customHeight="1" ht="20.1">
      <c r="A21" s="114"/>
      <c r="B21" s="118" t="s">
        <v>466</v>
      </c>
      <c r="C21" s="118"/>
      <c r="D21" s="119" t="s">
        <v>467</v>
      </c>
      <c r="E21" s="119" t="s">
        <v>468</v>
      </c>
      <c r="F21" s="119" t="s">
        <v>404</v>
      </c>
      <c r="G21" s="119" t="s">
        <v>469</v>
      </c>
      <c r="H21" s="119" t="s">
        <v>470</v>
      </c>
      <c r="I21" s="114"/>
      <c r="J21" s="114"/>
    </row>
    <row r="22" spans="1:16139" customHeight="1" ht="20.1">
      <c r="A22" s="114"/>
      <c r="B22" s="118" t="s">
        <v>471</v>
      </c>
      <c r="C22" s="118"/>
      <c r="D22" s="119" t="s">
        <v>421</v>
      </c>
      <c r="E22" s="119" t="s">
        <v>421</v>
      </c>
      <c r="F22" s="119" t="s">
        <v>421</v>
      </c>
      <c r="G22" s="119" t="s">
        <v>421</v>
      </c>
      <c r="H22" s="119"/>
      <c r="I22" s="114"/>
      <c r="J22" s="114"/>
    </row>
    <row r="23" spans="1:16139" customHeight="1" ht="20.1">
      <c r="A23" s="114"/>
      <c r="B23" s="118" t="s">
        <v>472</v>
      </c>
      <c r="C23" s="118"/>
      <c r="D23" s="119" t="s">
        <v>467</v>
      </c>
      <c r="E23" s="119" t="s">
        <v>468</v>
      </c>
      <c r="F23" s="119" t="s">
        <v>404</v>
      </c>
      <c r="G23" s="119" t="s">
        <v>469</v>
      </c>
      <c r="H23" s="119"/>
      <c r="I23" s="114"/>
      <c r="J23" s="114"/>
    </row>
    <row r="24" spans="1:16139" customHeight="1" ht="20.1">
      <c r="A24" s="114"/>
      <c r="B24" s="118" t="s">
        <v>473</v>
      </c>
      <c r="C24" s="118"/>
      <c r="D24" s="119"/>
      <c r="E24" s="119"/>
      <c r="F24" s="119"/>
      <c r="G24" s="119"/>
      <c r="H24" s="119"/>
      <c r="I24" s="114"/>
      <c r="J24" s="114"/>
    </row>
    <row r="25" spans="1:16139" customHeight="1" ht="20.1">
      <c r="A25" s="114"/>
      <c r="B25" s="118" t="s">
        <v>474</v>
      </c>
      <c r="C25" s="118"/>
      <c r="D25" s="119" t="s">
        <v>421</v>
      </c>
      <c r="E25" s="119" t="s">
        <v>475</v>
      </c>
      <c r="F25" s="119" t="s">
        <v>421</v>
      </c>
      <c r="G25" s="119" t="s">
        <v>475</v>
      </c>
      <c r="H25" s="119" t="s">
        <v>476</v>
      </c>
      <c r="I25" s="114"/>
      <c r="J25" s="114"/>
    </row>
    <row r="26" spans="1:16139" customHeight="1" ht="20.1">
      <c r="A26" s="114"/>
      <c r="B26" s="118" t="s">
        <v>477</v>
      </c>
      <c r="C26" s="118"/>
      <c r="D26" s="119" t="s">
        <v>421</v>
      </c>
      <c r="E26" s="119" t="s">
        <v>478</v>
      </c>
      <c r="F26" s="119" t="s">
        <v>479</v>
      </c>
      <c r="G26" s="119" t="s">
        <v>480</v>
      </c>
      <c r="H26" s="119" t="s">
        <v>481</v>
      </c>
      <c r="I26" s="114"/>
      <c r="J26" s="114"/>
    </row>
    <row r="27" spans="1:16139" customHeight="1" ht="20.1">
      <c r="A27" s="114"/>
      <c r="B27" s="118" t="s">
        <v>482</v>
      </c>
      <c r="C27" s="118"/>
      <c r="D27" s="119" t="s">
        <v>421</v>
      </c>
      <c r="E27" s="119" t="s">
        <v>483</v>
      </c>
      <c r="F27" s="119" t="s">
        <v>421</v>
      </c>
      <c r="G27" s="119" t="s">
        <v>483</v>
      </c>
      <c r="H27" s="119" t="s">
        <v>484</v>
      </c>
      <c r="I27" s="114"/>
      <c r="J27" s="114"/>
    </row>
    <row r="28" spans="1:16139" customHeight="1" ht="20.1">
      <c r="A28" s="114"/>
      <c r="B28" s="118" t="s">
        <v>485</v>
      </c>
      <c r="C28" s="118"/>
      <c r="D28" s="119" t="s">
        <v>421</v>
      </c>
      <c r="E28" s="119" t="s">
        <v>486</v>
      </c>
      <c r="F28" s="119" t="s">
        <v>421</v>
      </c>
      <c r="G28" s="119" t="s">
        <v>486</v>
      </c>
      <c r="H28" s="119" t="s">
        <v>487</v>
      </c>
      <c r="I28" s="114"/>
      <c r="J28" s="114"/>
    </row>
    <row r="29" spans="1:16139" customHeight="1" ht="20.1">
      <c r="A29" s="114"/>
      <c r="B29" s="118" t="s">
        <v>488</v>
      </c>
      <c r="C29" s="118"/>
      <c r="D29" s="119" t="s">
        <v>421</v>
      </c>
      <c r="E29" s="119" t="s">
        <v>421</v>
      </c>
      <c r="F29" s="119" t="s">
        <v>421</v>
      </c>
      <c r="G29" s="119" t="s">
        <v>421</v>
      </c>
      <c r="H29" s="119" t="s">
        <v>489</v>
      </c>
      <c r="I29" s="114"/>
      <c r="J29" s="114"/>
    </row>
    <row r="30" spans="1:16139" customHeight="1" ht="20.1">
      <c r="A30" s="114"/>
      <c r="B30" s="118" t="s">
        <v>490</v>
      </c>
      <c r="C30" s="118"/>
      <c r="D30" s="119" t="s">
        <v>421</v>
      </c>
      <c r="E30" s="119" t="s">
        <v>491</v>
      </c>
      <c r="F30" s="119" t="s">
        <v>421</v>
      </c>
      <c r="G30" s="119" t="s">
        <v>491</v>
      </c>
      <c r="H30" s="119" t="s">
        <v>492</v>
      </c>
      <c r="I30" s="114"/>
      <c r="J30" s="114"/>
    </row>
    <row r="31" spans="1:16139" customHeight="1" ht="20.1">
      <c r="A31" s="114"/>
      <c r="B31" s="118" t="s">
        <v>493</v>
      </c>
      <c r="C31" s="118"/>
      <c r="D31" s="119" t="s">
        <v>421</v>
      </c>
      <c r="E31" s="119" t="s">
        <v>494</v>
      </c>
      <c r="F31" s="119" t="s">
        <v>421</v>
      </c>
      <c r="G31" s="119" t="s">
        <v>494</v>
      </c>
      <c r="H31" s="119" t="s">
        <v>495</v>
      </c>
      <c r="I31" s="114"/>
      <c r="J31" s="114"/>
    </row>
    <row r="32" spans="1:16139" customHeight="1" ht="20.1">
      <c r="A32" s="114"/>
      <c r="B32" s="118" t="s">
        <v>496</v>
      </c>
      <c r="C32" s="118"/>
      <c r="D32" s="119" t="s">
        <v>421</v>
      </c>
      <c r="E32" s="119" t="s">
        <v>421</v>
      </c>
      <c r="F32" s="119" t="s">
        <v>421</v>
      </c>
      <c r="G32" s="119" t="s">
        <v>421</v>
      </c>
      <c r="H32" s="119" t="s">
        <v>489</v>
      </c>
      <c r="I32" s="114"/>
      <c r="J32" s="114"/>
    </row>
    <row r="33" spans="1:16139" customHeight="1" ht="20.1">
      <c r="A33" s="114"/>
      <c r="B33" s="118" t="s">
        <v>497</v>
      </c>
      <c r="C33" s="118"/>
      <c r="D33" s="119" t="s">
        <v>421</v>
      </c>
      <c r="E33" s="119" t="s">
        <v>498</v>
      </c>
      <c r="F33" s="119" t="s">
        <v>479</v>
      </c>
      <c r="G33" s="119" t="s">
        <v>499</v>
      </c>
      <c r="H33" s="119" t="s">
        <v>470</v>
      </c>
      <c r="I33" s="114"/>
      <c r="J33" s="114"/>
    </row>
    <row r="34" spans="1:16139" customHeight="1" ht="20.1">
      <c r="A34" s="114"/>
      <c r="B34" s="118" t="s">
        <v>500</v>
      </c>
      <c r="C34" s="118"/>
      <c r="D34" s="119" t="s">
        <v>467</v>
      </c>
      <c r="E34" s="119" t="s">
        <v>501</v>
      </c>
      <c r="F34" s="119" t="s">
        <v>502</v>
      </c>
      <c r="G34" s="119" t="s">
        <v>503</v>
      </c>
      <c r="H34" s="119" t="s">
        <v>489</v>
      </c>
      <c r="I34" s="114"/>
      <c r="J34" s="114"/>
    </row>
    <row r="35" spans="1:16139" customHeight="1" ht="20.1">
      <c r="A35" s="114"/>
      <c r="B35" s="118" t="s">
        <v>504</v>
      </c>
      <c r="C35" s="118"/>
      <c r="D35" s="119"/>
      <c r="E35" s="119"/>
      <c r="F35" s="119"/>
      <c r="G35" s="119"/>
      <c r="H35" s="119"/>
      <c r="I35" s="114"/>
      <c r="J35" s="114"/>
    </row>
    <row r="36" spans="1:16139" customHeight="1" ht="20.1">
      <c r="A36" s="114"/>
      <c r="B36" s="118" t="s">
        <v>505</v>
      </c>
      <c r="C36" s="118"/>
      <c r="D36" s="119" t="s">
        <v>421</v>
      </c>
      <c r="E36" s="119" t="s">
        <v>421</v>
      </c>
      <c r="F36" s="119" t="s">
        <v>421</v>
      </c>
      <c r="G36" s="119" t="s">
        <v>421</v>
      </c>
      <c r="H36" s="119" t="s">
        <v>489</v>
      </c>
      <c r="I36" s="114"/>
      <c r="J36" s="114"/>
    </row>
    <row r="37" spans="1:16139" customHeight="1" ht="20.1">
      <c r="A37" s="114"/>
      <c r="B37" s="118" t="s">
        <v>506</v>
      </c>
      <c r="C37" s="118"/>
      <c r="D37" s="119" t="s">
        <v>421</v>
      </c>
      <c r="E37" s="119" t="s">
        <v>421</v>
      </c>
      <c r="F37" s="119" t="s">
        <v>421</v>
      </c>
      <c r="G37" s="119" t="s">
        <v>421</v>
      </c>
      <c r="H37" s="119" t="s">
        <v>489</v>
      </c>
      <c r="I37" s="114"/>
      <c r="J37" s="114"/>
    </row>
    <row r="38" spans="1:16139" customHeight="1" ht="20.1">
      <c r="A38" s="114"/>
      <c r="B38" s="118" t="s">
        <v>507</v>
      </c>
      <c r="C38" s="118"/>
      <c r="D38" s="119" t="s">
        <v>421</v>
      </c>
      <c r="E38" s="119" t="s">
        <v>421</v>
      </c>
      <c r="F38" s="119" t="s">
        <v>421</v>
      </c>
      <c r="G38" s="119" t="s">
        <v>421</v>
      </c>
      <c r="H38" s="119" t="s">
        <v>489</v>
      </c>
      <c r="I38" s="114"/>
      <c r="J38" s="114"/>
    </row>
    <row r="39" spans="1:16139" customHeight="1" ht="20.1">
      <c r="A39" s="114"/>
      <c r="B39" s="118" t="s">
        <v>508</v>
      </c>
      <c r="C39" s="118"/>
      <c r="D39" s="119" t="s">
        <v>421</v>
      </c>
      <c r="E39" s="119" t="s">
        <v>421</v>
      </c>
      <c r="F39" s="119" t="s">
        <v>421</v>
      </c>
      <c r="G39" s="119" t="s">
        <v>421</v>
      </c>
      <c r="H39" s="119" t="s">
        <v>489</v>
      </c>
      <c r="I39" s="114"/>
      <c r="J39" s="114"/>
    </row>
    <row r="40" spans="1:16139" customHeight="1" ht="20.1">
      <c r="A40" s="114"/>
      <c r="B40" s="118" t="s">
        <v>509</v>
      </c>
      <c r="C40" s="118"/>
      <c r="D40" s="119" t="s">
        <v>421</v>
      </c>
      <c r="E40" s="119" t="s">
        <v>421</v>
      </c>
      <c r="F40" s="119" t="s">
        <v>421</v>
      </c>
      <c r="G40" s="119" t="s">
        <v>421</v>
      </c>
      <c r="H40" s="119" t="s">
        <v>489</v>
      </c>
      <c r="I40" s="114"/>
      <c r="J40" s="114"/>
    </row>
    <row r="41" spans="1:16139" customHeight="1" ht="20.1">
      <c r="A41" s="114"/>
      <c r="B41" s="118" t="s">
        <v>510</v>
      </c>
      <c r="C41" s="118"/>
      <c r="D41" s="119" t="s">
        <v>421</v>
      </c>
      <c r="E41" s="119" t="s">
        <v>421</v>
      </c>
      <c r="F41" s="119" t="s">
        <v>421</v>
      </c>
      <c r="G41" s="119" t="s">
        <v>421</v>
      </c>
      <c r="H41" s="119" t="s">
        <v>489</v>
      </c>
      <c r="I41" s="114"/>
      <c r="J41" s="114"/>
    </row>
    <row r="42" spans="1:16139" customHeight="1" ht="20.1">
      <c r="A42" s="114"/>
      <c r="B42" s="118" t="s">
        <v>511</v>
      </c>
      <c r="C42" s="118"/>
      <c r="D42" s="119" t="s">
        <v>421</v>
      </c>
      <c r="E42" s="119" t="s">
        <v>421</v>
      </c>
      <c r="F42" s="119" t="s">
        <v>421</v>
      </c>
      <c r="G42" s="119" t="s">
        <v>421</v>
      </c>
      <c r="H42" s="119" t="s">
        <v>489</v>
      </c>
      <c r="I42" s="114"/>
      <c r="J42" s="114"/>
    </row>
    <row r="43" spans="1:16139" customHeight="1" ht="20.1">
      <c r="A43" s="114"/>
      <c r="B43" s="118" t="s">
        <v>512</v>
      </c>
      <c r="C43" s="118"/>
      <c r="D43" s="119" t="s">
        <v>421</v>
      </c>
      <c r="E43" s="119" t="s">
        <v>421</v>
      </c>
      <c r="F43" s="119" t="s">
        <v>421</v>
      </c>
      <c r="G43" s="119" t="s">
        <v>421</v>
      </c>
      <c r="H43" s="119"/>
      <c r="I43" s="114"/>
      <c r="J43" s="114"/>
    </row>
    <row r="44" spans="1:16139" customHeight="1" ht="20.1">
      <c r="A44" s="114"/>
      <c r="B44" s="118" t="s">
        <v>513</v>
      </c>
      <c r="C44" s="118"/>
      <c r="D44" s="119" t="s">
        <v>421</v>
      </c>
      <c r="E44" s="119" t="s">
        <v>421</v>
      </c>
      <c r="F44" s="119" t="s">
        <v>421</v>
      </c>
      <c r="G44" s="119" t="s">
        <v>421</v>
      </c>
      <c r="H44" s="119"/>
      <c r="I44" s="114"/>
      <c r="J44" s="114"/>
    </row>
    <row r="45" spans="1:16139" customHeight="1" ht="20.1">
      <c r="A45" s="114"/>
      <c r="B45" s="118" t="s">
        <v>514</v>
      </c>
      <c r="C45" s="118"/>
      <c r="D45" s="119" t="s">
        <v>421</v>
      </c>
      <c r="E45" s="119" t="s">
        <v>421</v>
      </c>
      <c r="F45" s="119" t="s">
        <v>421</v>
      </c>
      <c r="G45" s="119" t="s">
        <v>421</v>
      </c>
      <c r="H45" s="119"/>
      <c r="I45" s="114"/>
      <c r="J45" s="114"/>
    </row>
    <row r="46" spans="1:16139" customHeight="1" ht="20.1">
      <c r="A46" s="114"/>
      <c r="B46" s="118" t="s">
        <v>515</v>
      </c>
      <c r="C46" s="118"/>
      <c r="D46" s="119" t="s">
        <v>421</v>
      </c>
      <c r="E46" s="119" t="s">
        <v>421</v>
      </c>
      <c r="F46" s="119" t="s">
        <v>421</v>
      </c>
      <c r="G46" s="119" t="s">
        <v>421</v>
      </c>
      <c r="H46" s="119"/>
      <c r="I46" s="114"/>
      <c r="J46" s="114"/>
    </row>
    <row r="47" spans="1:16139" customHeight="1" ht="20.1">
      <c r="A47" s="114"/>
      <c r="B47" s="118" t="s">
        <v>516</v>
      </c>
      <c r="C47" s="118"/>
      <c r="D47" s="119"/>
      <c r="E47" s="119"/>
      <c r="F47" s="119"/>
      <c r="G47" s="119"/>
      <c r="H47" s="119"/>
      <c r="I47" s="114"/>
      <c r="J47" s="114"/>
    </row>
    <row r="48" spans="1:16139" customHeight="1" ht="20.1">
      <c r="A48" s="114"/>
      <c r="B48" s="118" t="s">
        <v>517</v>
      </c>
      <c r="C48" s="118"/>
      <c r="D48" s="119" t="s">
        <v>421</v>
      </c>
      <c r="E48" s="119" t="s">
        <v>518</v>
      </c>
      <c r="F48" s="119" t="s">
        <v>519</v>
      </c>
      <c r="G48" s="119" t="s">
        <v>520</v>
      </c>
      <c r="H48" s="119" t="s">
        <v>470</v>
      </c>
      <c r="I48" s="114"/>
      <c r="J48" s="114"/>
    </row>
    <row r="49" spans="1:16139" customHeight="1" ht="20.1">
      <c r="A49" s="114"/>
      <c r="B49" s="118" t="s">
        <v>521</v>
      </c>
      <c r="C49" s="118"/>
      <c r="D49" s="119" t="s">
        <v>421</v>
      </c>
      <c r="E49" s="119" t="s">
        <v>518</v>
      </c>
      <c r="F49" s="119" t="s">
        <v>519</v>
      </c>
      <c r="G49" s="119" t="s">
        <v>520</v>
      </c>
      <c r="H49" s="119" t="s">
        <v>470</v>
      </c>
      <c r="I49" s="114"/>
      <c r="J49" s="114"/>
    </row>
    <row r="50" spans="1:16139" customHeight="1" ht="20.1">
      <c r="A50" s="114"/>
      <c r="B50" s="118" t="s">
        <v>522</v>
      </c>
      <c r="C50" s="118"/>
      <c r="D50" s="119" t="s">
        <v>421</v>
      </c>
      <c r="E50" s="119" t="s">
        <v>421</v>
      </c>
      <c r="F50" s="119" t="s">
        <v>421</v>
      </c>
      <c r="G50" s="119" t="s">
        <v>421</v>
      </c>
      <c r="H50" s="119" t="s">
        <v>489</v>
      </c>
      <c r="I50" s="114"/>
      <c r="J50" s="114"/>
    </row>
    <row r="51" spans="1:16139" customHeight="1" ht="20.1">
      <c r="A51" s="114"/>
      <c r="B51" s="118" t="s">
        <v>523</v>
      </c>
      <c r="C51" s="118"/>
      <c r="D51" s="119" t="s">
        <v>421</v>
      </c>
      <c r="E51" s="119" t="s">
        <v>421</v>
      </c>
      <c r="F51" s="119" t="s">
        <v>421</v>
      </c>
      <c r="G51" s="119" t="s">
        <v>421</v>
      </c>
      <c r="H51" s="119" t="s">
        <v>489</v>
      </c>
      <c r="I51" s="114"/>
      <c r="J51" s="114"/>
    </row>
    <row r="52" spans="1:16139" customHeight="1" ht="20.1">
      <c r="A52" s="114"/>
      <c r="B52" s="118" t="s">
        <v>524</v>
      </c>
      <c r="C52" s="118"/>
      <c r="D52" s="119" t="s">
        <v>421</v>
      </c>
      <c r="E52" s="119" t="s">
        <v>421</v>
      </c>
      <c r="F52" s="119" t="s">
        <v>421</v>
      </c>
      <c r="G52" s="119" t="s">
        <v>421</v>
      </c>
      <c r="H52" s="119" t="s">
        <v>489</v>
      </c>
      <c r="I52" s="114"/>
      <c r="J52" s="114"/>
    </row>
    <row r="53" spans="1:16139" customHeight="1" ht="20.1">
      <c r="A53" s="114"/>
      <c r="B53" s="118" t="s">
        <v>525</v>
      </c>
      <c r="C53" s="118"/>
      <c r="D53" s="119" t="s">
        <v>421</v>
      </c>
      <c r="E53" s="119" t="s">
        <v>421</v>
      </c>
      <c r="F53" s="119" t="s">
        <v>421</v>
      </c>
      <c r="G53" s="119" t="s">
        <v>421</v>
      </c>
      <c r="H53" s="119" t="s">
        <v>489</v>
      </c>
      <c r="I53" s="114"/>
      <c r="J53" s="114"/>
    </row>
    <row r="54" spans="1:16139" customHeight="1" ht="20.1">
      <c r="A54" s="114"/>
      <c r="B54" s="118" t="s">
        <v>526</v>
      </c>
      <c r="C54" s="118"/>
      <c r="D54" s="119" t="s">
        <v>421</v>
      </c>
      <c r="E54" s="119" t="s">
        <v>421</v>
      </c>
      <c r="F54" s="119" t="s">
        <v>421</v>
      </c>
      <c r="G54" s="119" t="s">
        <v>421</v>
      </c>
      <c r="H54" s="119" t="s">
        <v>489</v>
      </c>
      <c r="I54" s="114"/>
      <c r="J54" s="114"/>
    </row>
    <row r="55" spans="1:16139" customHeight="1" ht="20.1">
      <c r="A55" s="114"/>
      <c r="B55" s="118" t="s">
        <v>527</v>
      </c>
      <c r="C55" s="118"/>
      <c r="D55" s="119" t="s">
        <v>421</v>
      </c>
      <c r="E55" s="119" t="s">
        <v>421</v>
      </c>
      <c r="F55" s="119" t="s">
        <v>421</v>
      </c>
      <c r="G55" s="119" t="s">
        <v>421</v>
      </c>
      <c r="H55" s="119"/>
      <c r="I55" s="114"/>
      <c r="J55" s="114"/>
    </row>
    <row r="56" spans="1:16139" customHeight="1" ht="20.1">
      <c r="A56" s="114"/>
      <c r="B56" s="118" t="s">
        <v>528</v>
      </c>
      <c r="C56" s="118"/>
      <c r="D56" s="119" t="s">
        <v>421</v>
      </c>
      <c r="E56" s="119" t="s">
        <v>518</v>
      </c>
      <c r="F56" s="119" t="s">
        <v>519</v>
      </c>
      <c r="G56" s="119" t="s">
        <v>520</v>
      </c>
      <c r="H56" s="119"/>
      <c r="I56" s="114"/>
      <c r="J56" s="114"/>
    </row>
    <row r="57" spans="1:16139" customHeight="1" ht="20.1">
      <c r="A57" s="114"/>
      <c r="B57" s="118" t="s">
        <v>529</v>
      </c>
      <c r="C57" s="118"/>
      <c r="D57" s="119" t="s">
        <v>467</v>
      </c>
      <c r="E57" s="119" t="s">
        <v>530</v>
      </c>
      <c r="F57" s="119" t="s">
        <v>531</v>
      </c>
      <c r="G57" s="119" t="s">
        <v>532</v>
      </c>
      <c r="H57" s="119"/>
      <c r="I57" s="114"/>
      <c r="J57" s="114"/>
    </row>
    <row r="58" spans="1:16139" customHeight="1" ht="20.1">
      <c r="A58" s="114"/>
      <c r="B58" s="118" t="s">
        <v>533</v>
      </c>
      <c r="C58" s="118"/>
      <c r="D58" s="119" t="s">
        <v>534</v>
      </c>
      <c r="E58" s="119" t="s">
        <v>535</v>
      </c>
      <c r="F58" s="119" t="s">
        <v>536</v>
      </c>
      <c r="G58" s="119" t="s">
        <v>534</v>
      </c>
      <c r="H58" s="119"/>
      <c r="I58" s="114"/>
      <c r="J58" s="114"/>
    </row>
    <row r="59" spans="1:16139" customHeight="1" ht="20.1">
      <c r="A59" s="114"/>
      <c r="B59" s="118" t="s">
        <v>537</v>
      </c>
      <c r="C59" s="118"/>
      <c r="D59" s="119" t="s">
        <v>538</v>
      </c>
      <c r="E59" s="119" t="s">
        <v>539</v>
      </c>
      <c r="F59" s="119" t="s">
        <v>540</v>
      </c>
      <c r="G59" s="119" t="s">
        <v>541</v>
      </c>
      <c r="H59" s="119"/>
      <c r="I59" s="114"/>
      <c r="J59" s="114"/>
    </row>
    <row r="60" spans="1:16139" customHeight="1" ht="20.1">
      <c r="A60" s="114"/>
      <c r="B60" s="118" t="s">
        <v>542</v>
      </c>
      <c r="C60" s="118"/>
      <c r="D60" s="119" t="s">
        <v>543</v>
      </c>
      <c r="E60" s="119" t="s">
        <v>544</v>
      </c>
      <c r="F60" s="119" t="s">
        <v>545</v>
      </c>
      <c r="G60" s="119" t="s">
        <v>543</v>
      </c>
      <c r="H60" s="119"/>
      <c r="I60" s="114"/>
      <c r="J60" s="114"/>
    </row>
    <row r="61" spans="1:16139" customHeight="1" ht="20.1">
      <c r="A61" s="114"/>
      <c r="B61" s="118" t="s">
        <v>546</v>
      </c>
      <c r="C61" s="118"/>
      <c r="D61" s="119" t="s">
        <v>547</v>
      </c>
      <c r="E61" s="119" t="s">
        <v>548</v>
      </c>
      <c r="F61" s="119" t="s">
        <v>549</v>
      </c>
      <c r="G61" s="119" t="s">
        <v>550</v>
      </c>
      <c r="H61" s="119"/>
      <c r="I61" s="114"/>
      <c r="J61" s="114"/>
    </row>
    <row r="62" spans="1:16139" customHeight="1" ht="20.1">
      <c r="A62" s="114"/>
      <c r="B62" s="118" t="s">
        <v>551</v>
      </c>
      <c r="C62" s="118"/>
      <c r="D62" s="119" t="s">
        <v>421</v>
      </c>
      <c r="E62" s="119" t="s">
        <v>552</v>
      </c>
      <c r="F62" s="119" t="s">
        <v>553</v>
      </c>
      <c r="G62" s="119" t="s">
        <v>554</v>
      </c>
      <c r="H62" s="119"/>
      <c r="I62" s="114"/>
      <c r="J62" s="114"/>
    </row>
    <row r="63" spans="1:16139" customHeight="1" ht="20.1">
      <c r="A63" s="114"/>
      <c r="B63" s="118" t="s">
        <v>555</v>
      </c>
      <c r="C63" s="118"/>
      <c r="D63" s="119" t="s">
        <v>556</v>
      </c>
      <c r="E63" s="119" t="s">
        <v>557</v>
      </c>
      <c r="F63" s="119" t="s">
        <v>558</v>
      </c>
      <c r="G63" s="119" t="s">
        <v>559</v>
      </c>
      <c r="H63" s="119"/>
      <c r="I63" s="114"/>
      <c r="J63" s="114"/>
    </row>
    <row r="64" spans="1:16139" customHeight="1" ht="20.1">
      <c r="A64" s="114"/>
      <c r="B64" s="114"/>
      <c r="C64" s="114"/>
      <c r="D64" s="114"/>
      <c r="E64" s="120" t="s">
        <v>560</v>
      </c>
      <c r="F64" s="120" t="s">
        <v>399</v>
      </c>
      <c r="G64" s="120" t="s">
        <v>357</v>
      </c>
      <c r="H64" s="114"/>
      <c r="I64" s="114"/>
      <c r="J64" s="114"/>
    </row>
    <row r="65" spans="1:16139" customHeight="1" ht="20.1">
      <c r="A65" s="114"/>
      <c r="B65" s="118" t="s">
        <v>555</v>
      </c>
      <c r="C65" s="118"/>
      <c r="D65" s="118"/>
      <c r="E65" s="119" t="s">
        <v>557</v>
      </c>
      <c r="F65" s="119" t="s">
        <v>558</v>
      </c>
      <c r="G65" s="119" t="s">
        <v>559</v>
      </c>
      <c r="H65" s="114"/>
      <c r="I65" s="114"/>
      <c r="J65" s="114"/>
    </row>
    <row r="66" spans="1:16139" customHeight="1" ht="20.1">
      <c r="A66" s="114"/>
      <c r="B66" s="118" t="s">
        <v>561</v>
      </c>
      <c r="C66" s="118"/>
      <c r="D66" s="118"/>
      <c r="E66" s="119"/>
      <c r="F66" s="119"/>
      <c r="G66" s="119"/>
      <c r="H66" s="114"/>
      <c r="I66" s="114"/>
      <c r="J66" s="114"/>
    </row>
    <row r="67" spans="1:16139" customHeight="1" ht="20.1">
      <c r="A67" s="114"/>
      <c r="B67" s="118" t="s">
        <v>562</v>
      </c>
      <c r="C67" s="118"/>
      <c r="D67" s="118"/>
      <c r="E67" s="119" t="s">
        <v>563</v>
      </c>
      <c r="F67" s="119" t="s">
        <v>564</v>
      </c>
      <c r="G67" s="119" t="s">
        <v>565</v>
      </c>
      <c r="H67" s="114"/>
      <c r="I67" s="114"/>
      <c r="J67" s="114"/>
    </row>
    <row r="68" spans="1:16139" customHeight="1" ht="20.1">
      <c r="A68" s="114"/>
      <c r="B68" s="118" t="s">
        <v>566</v>
      </c>
      <c r="C68" s="118"/>
      <c r="D68" s="118"/>
      <c r="E68" s="119" t="s">
        <v>567</v>
      </c>
      <c r="F68" s="119" t="s">
        <v>568</v>
      </c>
      <c r="G68" s="119" t="s">
        <v>569</v>
      </c>
      <c r="H68" s="114"/>
      <c r="I68" s="114"/>
      <c r="J68" s="114"/>
    </row>
    <row r="69" spans="1:16139" customHeight="1" ht="20.1">
      <c r="A69" s="114"/>
      <c r="B69" s="118" t="s">
        <v>570</v>
      </c>
      <c r="C69" s="118"/>
      <c r="D69" s="118"/>
      <c r="E69" s="119" t="s">
        <v>421</v>
      </c>
      <c r="F69" s="119" t="s">
        <v>421</v>
      </c>
      <c r="G69" s="119" t="s">
        <v>421</v>
      </c>
      <c r="H69" s="114"/>
      <c r="I69" s="114"/>
      <c r="J69" s="114"/>
    </row>
    <row r="70" spans="1:16139" customHeight="1" ht="20.1">
      <c r="A70" s="114"/>
      <c r="B70" s="118" t="s">
        <v>571</v>
      </c>
      <c r="C70" s="118"/>
      <c r="D70" s="118"/>
      <c r="E70" s="119" t="s">
        <v>572</v>
      </c>
      <c r="F70" s="119" t="s">
        <v>573</v>
      </c>
      <c r="G70" s="119" t="s">
        <v>574</v>
      </c>
      <c r="H70" s="114"/>
      <c r="I70" s="114"/>
      <c r="J70" s="114"/>
    </row>
    <row r="71" spans="1:16139" customHeight="1" ht="20.1">
      <c r="A71" s="114"/>
      <c r="B71" s="118" t="s">
        <v>575</v>
      </c>
      <c r="C71" s="118"/>
      <c r="D71" s="119" t="s">
        <v>576</v>
      </c>
      <c r="E71" s="114"/>
      <c r="F71" s="114"/>
      <c r="G71" s="114"/>
      <c r="H71" s="114"/>
      <c r="I71" s="114"/>
      <c r="J71" s="114"/>
    </row>
    <row r="72" spans="1:16139" customHeight="1" ht="60">
      <c r="A72" s="114"/>
      <c r="B72" s="114"/>
      <c r="C72" s="114"/>
      <c r="D72" s="114"/>
      <c r="E72" s="114"/>
      <c r="F72" s="121" t="s">
        <v>92</v>
      </c>
      <c r="G72" s="121"/>
      <c r="H72" s="114"/>
      <c r="I72" s="114"/>
      <c r="J72" s="114"/>
    </row>
    <row r="73" spans="1:16139" customHeight="1" ht="20.1">
      <c r="A73" s="114"/>
      <c r="B73" s="114"/>
      <c r="C73" s="114"/>
      <c r="D73" s="114"/>
      <c r="E73" s="115" t="s">
        <v>577</v>
      </c>
      <c r="F73" s="122" t="s">
        <v>578</v>
      </c>
      <c r="G73" s="122"/>
      <c r="H73" s="123"/>
      <c r="I73" s="123"/>
      <c r="J73" s="114"/>
    </row>
    <row r="74" spans="1:16139" customHeight="1" ht="20.1">
      <c r="A74" s="114"/>
      <c r="B74" s="114"/>
      <c r="C74" s="114"/>
      <c r="D74" s="114"/>
      <c r="E74" s="114"/>
      <c r="F74" s="124" t="s">
        <v>341</v>
      </c>
      <c r="G74" s="124"/>
      <c r="H74" s="123"/>
      <c r="I74" s="123"/>
      <c r="J74" s="114"/>
    </row>
    <row r="75" spans="1:16139" customHeight="1" ht="20.1" hidden="true">
      <c r="A75" s="114"/>
      <c r="B75" s="114"/>
      <c r="C75" s="114"/>
      <c r="D75" s="125" t="s">
        <v>579</v>
      </c>
      <c r="E75" s="125"/>
      <c r="F75" s="125"/>
      <c r="G75" s="116" t="s">
        <v>580</v>
      </c>
      <c r="H75" s="114"/>
      <c r="I75" s="114"/>
      <c r="J75" s="114"/>
    </row>
    <row r="76" spans="1:16139">
      <c r="A76" s="123"/>
      <c r="B76" s="123"/>
      <c r="C76" s="123"/>
      <c r="D76" s="123"/>
      <c r="E76" s="123"/>
      <c r="F76" s="123"/>
      <c r="G76" s="123"/>
      <c r="H76" s="123"/>
      <c r="I76" s="123"/>
      <c r="J76" s="123"/>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Form 7 - DFU</vt:lpstr>
      <vt:lpstr>FORM 12</vt:lpstr>
      <vt:lpstr>FORM 13</vt:lpstr>
      <vt:lpstr>FORM 11</vt:lpstr>
      <vt:lpstr>FORM 8</vt:lpstr>
      <vt:lpstr>Form 6a -TFU</vt:lpstr>
      <vt:lpstr>Form 2 - SIPB</vt:lpstr>
      <vt:lpstr>FORM 9</vt:lpstr>
      <vt:lpstr>FORM 11 SRE</vt:lpstr>
      <vt:lpstr>3RD BID - OUT </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2023-12-15T20:33:41+08:00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