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3.xml" ContentType="application/vnd.openxmlformats-officedocument.spreadsheetml.comments+xml"/>
  <Default Extension="png" ContentType="image/png"/>
  <Default Extension="jpe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false"/>
  <bookViews>
    <workbookView activeTab="0" autoFilterDateGrouping="true" firstSheet="0" minimized="false" showHorizontalScroll="true" showSheetTabs="true" showVerticalScroll="true" tabRatio="600" visibility="visible"/>
  </bookViews>
  <sheets>
    <sheet name="October" sheetId="1" r:id="rId4"/>
    <sheet name="November" sheetId="2" r:id="rId5"/>
    <sheet name="December" sheetId="3" r:id="rId6"/>
  </sheets>
  <definedNames>
    <definedName name="_xlnm.Print_Titles" localSheetId="0">'October'!$1:$12</definedName>
    <definedName name="_xlnm.Print_Area" localSheetId="0">'October'!$A$1:$G$118</definedName>
    <definedName name="_xlnm.Print_Titles" localSheetId="1">'November'!$1:$12</definedName>
    <definedName name="_xlnm.Print_Area" localSheetId="1">'November'!$A$1:$G$151</definedName>
    <definedName name="_xlnm.Print_Titles" localSheetId="2">'December'!$1:$12</definedName>
    <definedName name="_xlnm.Print_Area" localSheetId="2">'December'!$A$1:$G$198</definedName>
  </definedNames>
  <calcPr calcId="999999" calcMode="auto" calcCompleted="1" fullCalcOnLoad="0" forceFullCalc="0"/>
</workbook>
</file>

<file path=xl/comments3.xml><?xml version="1.0" encoding="utf-8"?>
<comments xmlns="http://schemas.openxmlformats.org/spreadsheetml/2006/main">
  <authors>
    <author>Author</author>
  </authors>
  <commentList>
    <comment ref="C14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Additional 25,000 pesos from the original budget (as shown in the LDRRMF Fund) because of Appropriation Ordinance (Supplemental)
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</t>
        </r>
      </text>
    </comment>
    <comment ref="C17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 deduction of 3,780,000.00 with utilization of 3,770,000.00 from 2022 Purchase of 1 unit Brand New Manlift, as per instruction of Atty. Cafirma, the line item should not be reflected under 5% Calamity Fund after reprogramming was done eventhough the source of was Calamity Fund</t>
        </r>
      </text>
    </comment>
    <comment ref="C2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Reverted to General Fund, 5 year retention has lapsed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<sst xmlns="http://schemas.openxmlformats.org/spreadsheetml/2006/main" uniqueCount="190">
  <si>
    <t>FDP Form 8 - Local Disaster Risk Reduction and Management Fund Utilization</t>
  </si>
  <si>
    <t>(Commission on Audit)</t>
  </si>
  <si>
    <t>LOCAL DISASTER RISK REDUCTION AND MANAGEMENT FUND UTILIZATION</t>
  </si>
  <si>
    <t>REGION:   I</t>
  </si>
  <si>
    <t>CALENDAR YEAR:   2024</t>
  </si>
  <si>
    <t>PROVINCE:   ILOCOS NORTE</t>
  </si>
  <si>
    <t>QUARTER:   4 (OCTOBER)</t>
  </si>
  <si>
    <t>OBRE #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</si>
  <si>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</si>
  <si>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</si>
  <si>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</si>
  <si>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</si>
  <si>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</si>
  <si>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</si>
  <si>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</si>
  <si>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</si>
  <si>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</si>
  <si>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</si>
  <si>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</si>
  <si>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</si>
  <si>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CITY/MUNICIPALITY:   BATAC</t>
  </si>
  <si>
    <t xml:space="preserve"> </t>
  </si>
  <si>
    <t>Particulars</t>
  </si>
  <si>
    <t>Quick Response Fund (QRF) 30%</t>
  </si>
  <si>
    <t>Mitigation Fund (70%)</t>
  </si>
  <si>
    <t>NDRRMF</t>
  </si>
  <si>
    <t>From Other LGUs</t>
  </si>
  <si>
    <t>From Other Sources</t>
  </si>
  <si>
    <t>Total</t>
  </si>
  <si>
    <t>A. Sources of Funds:</t>
  </si>
  <si>
    <t>Currrent Appropriation</t>
  </si>
  <si>
    <t>Continuing Appropriation</t>
  </si>
  <si>
    <t>Previous Year's Appropriations transferred to the Special Trust Fund</t>
  </si>
  <si>
    <t>Donations</t>
  </si>
  <si>
    <t>Total Funds Available</t>
  </si>
  <si>
    <t>B. Utilization</t>
  </si>
  <si>
    <t xml:space="preserve">     Thematic 1 - Disaster Prevention and Mitigation</t>
  </si>
  <si>
    <t>Clearing, pruning, brushing and cutting of trees in the different barangays and schools</t>
  </si>
  <si>
    <t>03-0475</t>
  </si>
  <si>
    <t>04-398</t>
  </si>
  <si>
    <t>10-614</t>
  </si>
  <si>
    <t>04-400</t>
  </si>
  <si>
    <t>Cash for work program before calamities</t>
  </si>
  <si>
    <t>07-477</t>
  </si>
  <si>
    <t>07-478</t>
  </si>
  <si>
    <t>07-479</t>
  </si>
  <si>
    <t>07-480</t>
  </si>
  <si>
    <t>07-481</t>
  </si>
  <si>
    <t>07-482</t>
  </si>
  <si>
    <t>07-483</t>
  </si>
  <si>
    <t>07-484</t>
  </si>
  <si>
    <t>07-485</t>
  </si>
  <si>
    <t>Well and Spring Development</t>
  </si>
  <si>
    <t>Dredging, declogging and cleaning of rivers, creeks, canals, small farm reservoirs and</t>
  </si>
  <si>
    <t>other waterways.</t>
  </si>
  <si>
    <t xml:space="preserve">     Thematic 2 - Disaster Preparedness</t>
  </si>
  <si>
    <t>Conduct of Capacity Training of C/BDRRMC, SDRRMC, NGO's, Government and Private sectors and volunteers on Disaster Risk Reduction and Management</t>
  </si>
  <si>
    <t>Updating of various CDRRM Plans</t>
  </si>
  <si>
    <t>Conduct of Earthquake, Flood and Fire Evacuation Drills Oplan Ligtas na Pamayanan</t>
  </si>
  <si>
    <t>Information Education Campaign (IEC): Early Warning Systems and Pre-evacuation</t>
  </si>
  <si>
    <t xml:space="preserve">Management, Disaster preparedness; production, formulation and distribution of </t>
  </si>
  <si>
    <t>02-0267</t>
  </si>
  <si>
    <t xml:space="preserve">materials (manuals, leaflets, pamphlets, flyers, brochures, posters, early warning </t>
  </si>
  <si>
    <t>signages); dialogues w/ schools and the community; and others</t>
  </si>
  <si>
    <t>Conduct of DRRM-related contests</t>
  </si>
  <si>
    <t>Stockpiling and Prepositioning of Supplies and Materials (Food and Non-Food items/medicines)</t>
  </si>
  <si>
    <t>10-164</t>
  </si>
  <si>
    <t>Acquisition of Search, Rescue and Retrieval (SRR) equipment; personal protective</t>
  </si>
  <si>
    <t>equipment, and other office facilities, materials, supplies, uniforms and maintenance</t>
  </si>
  <si>
    <t>of evacuation center</t>
  </si>
  <si>
    <t>Purchase of 1 unit Mobile Water Treatment Facility</t>
  </si>
  <si>
    <t xml:space="preserve">Purchase of search, rescue and retrieval equipmwent for distribution to the 26 </t>
  </si>
  <si>
    <t>Public Elementary School, 5 Public Junior High School, 5 Public Senior High School,</t>
  </si>
  <si>
    <t>5 Private EC, 5 Private JHS, 3 Private SHS and 1 USC</t>
  </si>
  <si>
    <t>Purchase of search, rescue and retrieval equipment for use of the Bureau of</t>
  </si>
  <si>
    <t>Fire Protection - City of Batac Station</t>
  </si>
  <si>
    <t>Purchase of 1 unit Brand New Transport Vehicle - Continuing 2022</t>
  </si>
  <si>
    <t>07-259</t>
  </si>
  <si>
    <t>Purchase of 1 unit Brand New Rescue Vehicle - Continuing 2022</t>
  </si>
  <si>
    <t>07-270</t>
  </si>
  <si>
    <t>Purchase of 2 units Brand New Multi Purpose Vehicle - Continuing 2022</t>
  </si>
  <si>
    <t>07-338</t>
  </si>
  <si>
    <t xml:space="preserve">     Thematic 3 and 4 - Disaster Response, Rehabilitation and Recovery</t>
  </si>
  <si>
    <t>Quick Response Fund</t>
  </si>
  <si>
    <t>10-617</t>
  </si>
  <si>
    <t>Provision of basic needs of evacuees, responders and other staff on-duty</t>
  </si>
  <si>
    <t>(food, clothing, shelter, medicines and others) and other services</t>
  </si>
  <si>
    <t>Cash for Work Program every after calamities</t>
  </si>
  <si>
    <t>Infrastructure Rehabilitation - Rehabilitation of/Repair/Maintenance of Calamity</t>
  </si>
  <si>
    <t>and Disaster Damages</t>
  </si>
  <si>
    <t>10-308</t>
  </si>
  <si>
    <t>10-613</t>
  </si>
  <si>
    <t>Gravelling of road shoulders and backfilling potholes</t>
  </si>
  <si>
    <t>Stockpiling of gravel and sand for regravelling of roads shoulders and backfilling potholes</t>
  </si>
  <si>
    <t>Agricultural Rehabilitation Program for Agriculture, Fishery and Livestock</t>
  </si>
  <si>
    <t>Emergency Shelter Assistance (ESA)</t>
  </si>
  <si>
    <t xml:space="preserve">Total Utilization </t>
  </si>
  <si>
    <t>Unutilized Balance</t>
  </si>
  <si>
    <t xml:space="preserve">              We hereby certify that we have reviewed the contents and hereby attest to the veracity and correctness of the data or information contained in this document.</t>
  </si>
  <si>
    <t>ARVIN FRANCIS N. LUMANG</t>
  </si>
  <si>
    <t>JOSELLE MARIYA C. ARCIBAL</t>
  </si>
  <si>
    <t>ENGR. ALBERT D. CHUA</t>
  </si>
  <si>
    <t>CDRRMO</t>
  </si>
  <si>
    <t>City Accountant</t>
  </si>
  <si>
    <t>City Mayor</t>
  </si>
  <si>
    <t>QUARTER:   4 (NOVEMBER)</t>
  </si>
  <si>
    <t>11-509</t>
  </si>
  <si>
    <t>11-224</t>
  </si>
  <si>
    <t>11-411</t>
  </si>
  <si>
    <t>11-223</t>
  </si>
  <si>
    <t>11-507</t>
  </si>
  <si>
    <t>11-511</t>
  </si>
  <si>
    <t>LDRRMO IV</t>
  </si>
  <si>
    <t>QUARTER:   4 (DECEMBER)</t>
  </si>
  <si>
    <t>12-165</t>
  </si>
  <si>
    <t>12-991</t>
  </si>
  <si>
    <t>12-1039</t>
  </si>
  <si>
    <t>12-1126</t>
  </si>
  <si>
    <t>12-904</t>
  </si>
  <si>
    <t>12-905</t>
  </si>
  <si>
    <t>12-906</t>
  </si>
  <si>
    <t>12-907</t>
  </si>
  <si>
    <t>12-930</t>
  </si>
  <si>
    <t>12-932</t>
  </si>
  <si>
    <t>12-1031</t>
  </si>
  <si>
    <t>12-1455</t>
  </si>
  <si>
    <t>12-918</t>
  </si>
  <si>
    <t>12-999</t>
  </si>
  <si>
    <t>12-093</t>
  </si>
  <si>
    <t>12-166</t>
  </si>
  <si>
    <t>12-253</t>
  </si>
  <si>
    <t>12-364</t>
  </si>
  <si>
    <t>12-665</t>
  </si>
  <si>
    <t>12-992</t>
  </si>
  <si>
    <t>12-1005</t>
  </si>
  <si>
    <t>12-1032</t>
  </si>
  <si>
    <t>12-1040</t>
  </si>
  <si>
    <t>12-931</t>
  </si>
  <si>
    <t>12-940</t>
  </si>
  <si>
    <t>12-941</t>
  </si>
  <si>
    <t>12-942</t>
  </si>
  <si>
    <t>12-943</t>
  </si>
  <si>
    <t>12-944</t>
  </si>
  <si>
    <t>12-945</t>
  </si>
  <si>
    <t>12-946</t>
  </si>
  <si>
    <t>12-947</t>
  </si>
  <si>
    <t>12-948</t>
  </si>
  <si>
    <t>12-949</t>
  </si>
  <si>
    <t>12-950</t>
  </si>
  <si>
    <t>12-951</t>
  </si>
  <si>
    <t>12-952</t>
  </si>
  <si>
    <t>12-953</t>
  </si>
  <si>
    <t>12-954</t>
  </si>
  <si>
    <t>12-955</t>
  </si>
  <si>
    <t>12-956</t>
  </si>
  <si>
    <t>12-957</t>
  </si>
  <si>
    <t>12-958</t>
  </si>
  <si>
    <t>12-959</t>
  </si>
  <si>
    <t>12-960</t>
  </si>
  <si>
    <t>12-961</t>
  </si>
  <si>
    <t>12-962</t>
  </si>
  <si>
    <t>12-963</t>
  </si>
  <si>
    <t>12-964</t>
  </si>
  <si>
    <t>12-965</t>
  </si>
  <si>
    <t>12-968</t>
  </si>
  <si>
    <t>12-969</t>
  </si>
  <si>
    <t>12-970</t>
  </si>
  <si>
    <t>12-971</t>
  </si>
  <si>
    <t>12-975</t>
  </si>
  <si>
    <t>12-976</t>
  </si>
  <si>
    <t>12-977</t>
  </si>
  <si>
    <t>12-978</t>
  </si>
  <si>
    <t>12-979</t>
  </si>
  <si>
    <t>12-980</t>
  </si>
  <si>
    <t>12-981</t>
  </si>
  <si>
    <t>12-982</t>
  </si>
  <si>
    <t>12-983</t>
  </si>
  <si>
    <t>12-984</t>
  </si>
  <si>
    <t>12-985</t>
  </si>
  <si>
    <t>12-994</t>
  </si>
  <si>
    <t>12-995</t>
  </si>
  <si>
    <t>12-198</t>
  </si>
  <si>
    <t>12-1566</t>
  </si>
  <si>
    <t>and Disaster Damages - Continuing 2022</t>
  </si>
  <si>
    <t>12-264</t>
  </si>
  <si>
    <t>12-1096</t>
  </si>
  <si>
    <t>12-1097</t>
  </si>
  <si>
    <t>12-1127</t>
  </si>
  <si>
    <t>and Disaster Damages - Continuing 2020</t>
  </si>
  <si>
    <t>12-505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</si>
</sst>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9"/>
      <color rgb="FFFF0000"/>
      <name val="Calibri"/>
    </font>
    <font>
      <b val="0"/>
      <i val="0"/>
      <strike val="0"/>
      <u val="none"/>
      <sz val="8"/>
      <color rgb="FFFF0000"/>
      <name val="Calibri"/>
    </font>
    <font>
      <b val="1"/>
      <i val="0"/>
      <strike val="0"/>
      <u val="none"/>
      <sz val="9"/>
      <color rgb="FFFF0000"/>
      <name val="Calibri"/>
    </font>
    <font>
      <b val="1"/>
      <i val="0"/>
      <strike val="0"/>
      <u val="none"/>
      <sz val="8"/>
      <color rgb="FFFF0000"/>
      <name val="Calibri"/>
    </font>
    <font>
      <b val="1"/>
      <i val="0"/>
      <strike val="0"/>
      <u val="none"/>
      <sz val="8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4">
    <border/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164" fillId="2" borderId="2" applyFont="1" applyNumberFormat="1" applyFill="0" applyBorder="1" applyAlignment="0">
      <alignment horizontal="general" vertical="bottom" textRotation="0" wrapText="false" shrinkToFit="false"/>
    </xf>
    <xf xfId="0" fontId="2" numFmtId="164" fillId="2" borderId="1" applyFont="1" applyNumberFormat="1" applyFill="0" applyBorder="1" applyAlignment="0">
      <alignment horizontal="general" vertical="bottom" textRotation="0" wrapText="false" shrinkToFit="false"/>
    </xf>
    <xf xfId="0" fontId="2" numFmtId="164" fillId="2" borderId="2" applyFont="1" applyNumberFormat="1" applyFill="0" applyBorder="1" applyAlignment="0">
      <alignment horizontal="general" vertical="bottom" textRotation="0" wrapText="false" shrinkToFit="false"/>
    </xf>
    <xf xfId="0" fontId="2" numFmtId="164" fillId="2" borderId="1" applyFont="1" applyNumberFormat="1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2" applyFont="1" applyNumberFormat="0" applyFill="0" applyBorder="1" applyAlignment="1">
      <alignment horizontal="center" vertical="center" textRotation="0" wrapText="false" shrinkToFit="false"/>
    </xf>
    <xf xfId="0" fontId="3" numFmtId="164" fillId="2" borderId="2" applyFont="1" applyNumberFormat="1" applyFill="0" applyBorder="1" applyAlignment="1">
      <alignment horizontal="center" vertical="center" textRotation="0" wrapText="false" shrinkToFit="false"/>
    </xf>
    <xf xfId="0" fontId="3" numFmtId="164" fillId="2" borderId="2" applyFont="1" applyNumberFormat="1" applyFill="0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164" fillId="2" borderId="0" applyFont="1" applyNumberFormat="1" applyFill="0" applyBorder="0" applyAlignment="0">
      <alignment horizontal="general" vertical="bottom" textRotation="0" wrapText="false" shrinkToFit="false"/>
    </xf>
    <xf xfId="0" fontId="3" numFmtId="0" fillId="2" borderId="1" applyFont="1" applyNumberFormat="0" applyFill="0" applyBorder="1" applyAlignment="0">
      <alignment horizontal="general" vertical="bottom" textRotation="0" wrapText="false" shrinkToFit="false"/>
    </xf>
    <xf xfId="0" fontId="3" numFmtId="0" fillId="2" borderId="2" applyFont="1" applyNumberFormat="0" applyFill="0" applyBorder="1" applyAlignment="0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164" fillId="2" borderId="2" applyFont="1" applyNumberFormat="1" applyFill="0" applyBorder="1" applyAlignment="0">
      <alignment horizontal="general" vertical="bottom" textRotation="0" wrapText="false" shrinkToFit="false"/>
    </xf>
    <xf xfId="0" fontId="3" numFmtId="164" fillId="2" borderId="1" applyFont="1" applyNumberFormat="1" applyFill="0" applyBorder="1" applyAlignment="0">
      <alignment horizontal="general" vertical="bottom" textRotation="0" wrapText="false" shrinkToFit="false"/>
    </xf>
    <xf xfId="0" fontId="3" numFmtId="164" fillId="2" borderId="2" applyFont="1" applyNumberFormat="1" applyFill="0" applyBorder="1" applyAlignment="0">
      <alignment horizontal="general" vertical="bottom" textRotation="0" wrapText="false" shrinkToFit="false"/>
    </xf>
    <xf xfId="0" fontId="3" numFmtId="164" fillId="2" borderId="1" applyFont="1" applyNumberFormat="1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0" fillId="2" borderId="3" applyFont="1" applyNumberFormat="0" applyFill="0" applyBorder="1" applyAlignment="0">
      <alignment horizontal="general" vertical="bottom" textRotation="0" wrapText="false" shrinkToFit="false"/>
    </xf>
    <xf xfId="0" fontId="3" numFmtId="164" fillId="2" borderId="3" applyFont="1" applyNumberFormat="1" applyFill="0" applyBorder="1" applyAlignment="0">
      <alignment horizontal="general" vertical="bottom" textRotation="0" wrapText="false" shrinkToFit="false"/>
    </xf>
    <xf xfId="0" fontId="3" numFmtId="0" fillId="2" borderId="3" applyFont="1" applyNumberFormat="0" applyFill="0" applyBorder="1" applyAlignment="0">
      <alignment horizontal="general" vertical="bottom" textRotation="0" wrapText="false" shrinkToFit="false"/>
    </xf>
    <xf xfId="0" fontId="3" numFmtId="164" fillId="2" borderId="3" applyFont="1" applyNumberFormat="1" applyFill="0" applyBorder="1" applyAlignment="0">
      <alignment horizontal="general" vertical="bottom" textRotation="0" wrapText="false" shrinkToFit="false"/>
    </xf>
    <xf xfId="0" fontId="3" numFmtId="164" fillId="2" borderId="0" applyFont="1" applyNumberFormat="1" applyFill="0" applyBorder="0" applyAlignment="0">
      <alignment horizontal="general" vertical="bottom" textRotation="0" wrapText="false" shrinkToFit="false"/>
    </xf>
    <xf xfId="0" fontId="3" numFmtId="164" fillId="2" borderId="1" applyFont="1" applyNumberFormat="1" applyFill="0" applyBorder="1" applyAlignment="0">
      <alignment horizontal="general" vertical="bottom" textRotation="0" wrapText="false" shrinkToFit="false"/>
    </xf>
    <xf xfId="0" fontId="3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3" applyFont="1" applyNumberFormat="0" applyFill="0" applyBorder="1" applyAlignment="1">
      <alignment horizontal="general" vertical="center" textRotation="0" wrapText="true" shrinkToFit="false"/>
    </xf>
    <xf xfId="0" fontId="3" numFmtId="0" fillId="2" borderId="3" applyFont="1" applyNumberFormat="0" applyFill="0" applyBorder="1" applyAlignment="1">
      <alignment horizontal="center" vertical="center" textRotation="0" wrapText="true" shrinkToFit="false"/>
    </xf>
    <xf xfId="0" fontId="3" numFmtId="164" fillId="2" borderId="0" applyFont="1" applyNumberFormat="1" applyFill="0" applyBorder="0" applyAlignment="0">
      <alignment horizontal="general" vertical="bottom" textRotation="0" wrapText="false" shrinkToFit="false"/>
    </xf>
    <xf xfId="0" fontId="4" numFmtId="164" fillId="2" borderId="2" applyFont="1" applyNumberFormat="1" applyFill="0" applyBorder="1" applyAlignment="0">
      <alignment horizontal="general" vertical="bottom" textRotation="0" wrapText="false" shrinkToFit="false"/>
    </xf>
    <xf xfId="0" fontId="4" numFmtId="164" fillId="2" borderId="1" applyFont="1" applyNumberFormat="1" applyFill="0" applyBorder="1" applyAlignment="0">
      <alignment horizontal="general" vertical="bottom" textRotation="0" wrapText="false" shrinkToFit="false"/>
    </xf>
    <xf xfId="0" fontId="3" numFmtId="164" fillId="2" borderId="2" applyFont="1" applyNumberFormat="1" applyFill="0" applyBorder="1" applyAlignment="0">
      <alignment horizontal="general" vertical="bottom" textRotation="0" wrapText="false" shrinkToFit="false"/>
    </xf>
    <xf xfId="0" fontId="3" numFmtId="164" fillId="2" borderId="1" applyFont="1" applyNumberFormat="1" applyFill="0" applyBorder="1" applyAlignment="0">
      <alignment horizontal="general" vertical="bottom" textRotation="0" wrapText="false" shrinkToFit="false"/>
    </xf>
    <xf xfId="0" fontId="3" numFmtId="0" fillId="2" borderId="3" applyFont="1" applyNumberFormat="0" applyFill="0" applyBorder="1" applyAlignment="1">
      <alignment horizontal="left" vertical="center" textRotation="0" wrapText="true" shrinkToFit="false"/>
    </xf>
    <xf xfId="0" fontId="3" numFmtId="164" fillId="2" borderId="3" applyFont="1" applyNumberFormat="1" applyFill="0" applyBorder="1" applyAlignment="0">
      <alignment horizontal="general" vertical="bottom" textRotation="0" wrapText="false" shrinkToFit="false"/>
    </xf>
    <xf xfId="0" fontId="3" numFmtId="0" fillId="2" borderId="3" applyFont="1" applyNumberFormat="0" applyFill="0" applyBorder="1" applyAlignment="0">
      <alignment horizontal="general" vertical="bottom" textRotation="0" wrapText="false" shrinkToFit="false"/>
    </xf>
    <xf xfId="0" fontId="3" numFmtId="164" fillId="2" borderId="3" applyFont="1" applyNumberFormat="1" applyFill="0" applyBorder="1" applyAlignment="0">
      <alignment horizontal="general" vertical="bottom" textRotation="0" wrapText="false" shrinkToFit="false"/>
    </xf>
    <xf xfId="0" fontId="3" numFmtId="164" fillId="2" borderId="0" applyFont="1" applyNumberFormat="1" applyFill="0" applyBorder="0" applyAlignment="0">
      <alignment horizontal="general" vertical="bottom" textRotation="0" wrapText="false" shrinkToFit="false"/>
    </xf>
    <xf xfId="0" fontId="3" numFmtId="164" fillId="2" borderId="1" applyFont="1" applyNumberFormat="1" applyFill="0" applyBorder="1" applyAlignment="0">
      <alignment horizontal="general" vertical="bottom" textRotation="0" wrapText="false" shrinkToFit="false"/>
    </xf>
    <xf xfId="0" fontId="3" numFmtId="0" fillId="2" borderId="2" applyFont="1" applyNumberFormat="0" applyFill="0" applyBorder="1" applyAlignment="0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3" applyFont="1" applyNumberFormat="0" applyFill="0" applyBorder="1" applyAlignment="0">
      <alignment horizontal="general" vertical="bottom" textRotation="0" wrapText="false" shrinkToFit="false"/>
    </xf>
    <xf xfId="0" fontId="2" numFmtId="164" fillId="2" borderId="3" applyFont="1" applyNumberFormat="1" applyFill="0" applyBorder="1" applyAlignment="0">
      <alignment horizontal="general" vertical="bottom" textRotation="0" wrapText="false" shrinkToFit="false"/>
    </xf>
    <xf xfId="0" fontId="2" numFmtId="164" fillId="2" borderId="3" applyFont="1" applyNumberFormat="1" applyFill="0" applyBorder="1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164" fillId="2" borderId="1" applyFont="1" applyNumberFormat="1" applyFill="0" applyBorder="1" applyAlignment="0">
      <alignment horizontal="general" vertical="bottom" textRotation="0" wrapText="false" shrinkToFit="false"/>
    </xf>
    <xf xfId="0" fontId="3" numFmtId="0" fillId="2" borderId="3" applyFont="1" applyNumberFormat="0" applyFill="0" applyBorder="1" applyAlignment="1">
      <alignment horizontal="left" vertical="top" textRotation="0" wrapText="false" shrinkToFit="false" indent="2"/>
    </xf>
    <xf xfId="0" fontId="4" numFmtId="164" fillId="2" borderId="1" applyFont="1" applyNumberFormat="1" applyFill="0" applyBorder="1" applyAlignment="1">
      <alignment horizontal="center" vertical="bottom" textRotation="0" wrapText="false" shrinkToFit="false"/>
    </xf>
    <xf xfId="0" fontId="4" numFmtId="164" fillId="2" borderId="2" applyFont="1" applyNumberFormat="1" applyFill="0" applyBorder="1" applyAlignment="1">
      <alignment horizontal="center" vertical="center" textRotation="0" wrapText="false" shrinkToFit="false"/>
    </xf>
    <xf xfId="0" fontId="4" numFmtId="164" fillId="2" borderId="1" applyFont="1" applyNumberFormat="1" applyFill="0" applyBorder="1" applyAlignment="1">
      <alignment horizontal="center" vertical="center" textRotation="0" wrapText="false" shrinkToFit="false"/>
    </xf>
    <xf xfId="0" fontId="5" numFmtId="164" fillId="2" borderId="1" applyFont="1" applyNumberFormat="1" applyFill="0" applyBorder="1" applyAlignment="1">
      <alignment horizontal="center" vertical="center" textRotation="0" wrapText="false" shrinkToFit="false"/>
    </xf>
    <xf xfId="0" fontId="6" numFmtId="164" fillId="2" borderId="2" applyFont="1" applyNumberFormat="1" applyFill="0" applyBorder="1" applyAlignment="0">
      <alignment horizontal="general" vertical="bottom" textRotation="0" wrapText="false" shrinkToFit="false"/>
    </xf>
    <xf xfId="0" fontId="6" numFmtId="164" fillId="2" borderId="2" applyFont="1" applyNumberFormat="1" applyFill="0" applyBorder="1" applyAlignment="0">
      <alignment horizontal="general" vertical="bottom" textRotation="0" wrapText="false" shrinkToFit="false"/>
    </xf>
    <xf xfId="0" fontId="6" numFmtId="164" fillId="2" borderId="1" applyFont="1" applyNumberFormat="1" applyFill="0" applyBorder="1" applyAlignment="0">
      <alignment horizontal="general" vertical="bottom" textRotation="0" wrapText="false" shrinkToFit="false"/>
    </xf>
    <xf xfId="0" fontId="6" numFmtId="164" fillId="2" borderId="1" applyFont="1" applyNumberFormat="1" applyFill="0" applyBorder="1" applyAlignment="0">
      <alignment horizontal="general" vertical="bottom" textRotation="0" wrapText="false" shrinkToFit="false"/>
    </xf>
    <xf xfId="0" fontId="7" numFmtId="164" fillId="2" borderId="2" applyFont="1" applyNumberFormat="1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164" fillId="2" borderId="1" applyFont="1" applyNumberFormat="1" applyFill="0" applyBorder="1" applyAlignment="1">
      <alignment horizontal="center" vertical="bottom" textRotation="0" wrapText="false" shrinkToFit="false"/>
    </xf>
    <xf xfId="0" fontId="3" numFmtId="164" fillId="2" borderId="2" applyFont="1" applyNumberFormat="1" applyFill="0" applyBorder="1" applyAlignment="1">
      <alignment horizontal="center" vertical="center" textRotation="0" wrapText="false" shrinkToFit="false"/>
    </xf>
    <xf xfId="0" fontId="3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left" vertical="center" textRotation="0" wrapText="false" shrinkToFit="false"/>
    </xf>
    <xf xfId="0" fontId="2" numFmtId="164" fillId="2" borderId="2" applyFont="1" applyNumberFormat="1" applyFill="0" applyBorder="1" applyAlignment="0">
      <alignment horizontal="general" vertical="bottom" textRotation="0" wrapText="false" shrinkToFit="false"/>
    </xf>
    <xf xfId="0" fontId="8" numFmtId="164" fillId="2" borderId="2" applyFont="1" applyNumberFormat="1" applyFill="0" applyBorder="1" applyAlignment="1">
      <alignment horizontal="center" vertical="center" textRotation="0" wrapText="false" shrinkToFit="false"/>
    </xf>
    <xf xfId="0" fontId="8" numFmtId="164" fillId="2" borderId="1" applyFont="1" applyNumberFormat="1" applyFill="0" applyBorder="1" applyAlignment="1">
      <alignment horizontal="center" vertical="center" textRotation="0" wrapText="false" shrinkToFit="false"/>
    </xf>
    <xf xfId="0" fontId="3" quotePrefix="1" numFmtId="164" fillId="2" borderId="1" applyFont="1" applyNumberFormat="1" applyFill="0" applyBorder="1" applyAlignment="1">
      <alignment horizontal="center" vertical="bottom" textRotation="0" wrapText="false" shrinkToFit="false"/>
    </xf>
    <xf xfId="0" fontId="5" numFmtId="164" fillId="2" borderId="2" applyFont="1" applyNumberFormat="1" applyFill="0" applyBorder="1" applyAlignment="1">
      <alignment horizontal="center" vertical="center" textRotation="0" wrapText="false" shrinkToFit="false"/>
    </xf>
    <xf xfId="0" fontId="1" numFmtId="164" fillId="2" borderId="2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2" borderId="3" applyFont="1" applyNumberFormat="0" applyFill="0" applyBorder="1" applyAlignment="1">
      <alignment horizontal="left" vertical="top" textRotation="0" wrapText="true" shrinkToFit="false" indent="2"/>
    </xf>
    <xf xfId="0" fontId="3" numFmtId="0" fillId="2" borderId="3" applyFont="1" applyNumberFormat="0" applyFill="0" applyBorder="1" applyAlignment="1">
      <alignment horizontal="left" vertical="bottom" textRotation="0" wrapText="false" shrinkToFit="false" indent="2"/>
    </xf>
    <xf xfId="0" fontId="2" numFmtId="0" fillId="2" borderId="3" applyFont="1" applyNumberFormat="0" applyFill="0" applyBorder="1" applyAlignment="1">
      <alignment horizontal="left" vertical="bottom" textRotation="0" wrapText="false" shrinkToFit="false" indent="2"/>
    </xf>
    <xf xfId="0" fontId="1" numFmtId="164" fillId="2" borderId="2" applyFont="1" applyNumberFormat="1" applyFill="0" applyBorder="1" applyAlignment="1">
      <alignment horizontal="general" vertical="center" textRotation="0" wrapText="false" shrinkToFit="false"/>
    </xf>
    <xf xfId="0" fontId="1" numFmtId="164" fillId="2" borderId="2" applyFont="1" applyNumberFormat="1" applyFill="0" applyBorder="1" applyAlignment="1">
      <alignment horizontal="general" vertical="center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3" numFmtId="164" fillId="2" borderId="2" applyFont="1" applyNumberFormat="1" applyFill="0" applyBorder="1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3" numFmtId="164" fillId="2" borderId="2" applyFont="1" applyNumberFormat="1" applyFill="0" applyBorder="1" applyAlignment="0">
      <alignment horizontal="general" vertical="bottom" textRotation="0" wrapText="false" shrinkToFit="false"/>
    </xf>
    <xf xfId="0" fontId="4" numFmtId="164" fillId="2" borderId="2" applyFont="1" applyNumberFormat="1" applyFill="0" applyBorder="1" applyAlignment="0">
      <alignment horizontal="general" vertical="bottom" textRotation="0" wrapText="false" shrinkToFit="false"/>
    </xf>
    <xf xfId="0" fontId="3" numFmtId="16" fillId="2" borderId="1" applyFont="1" applyNumberFormat="1" applyFill="0" applyBorder="1" applyAlignment="0">
      <alignment horizontal="general" vertical="bottom" textRotation="0" wrapText="false" shrinkToFit="false"/>
    </xf>
    <xf xfId="0" fontId="3" numFmtId="164" fillId="2" borderId="1" applyFont="1" applyNumberFormat="1" applyFill="0" applyBorder="1" applyAlignment="1">
      <alignment horizontal="left" vertical="center" textRotation="0" wrapText="false" shrinkToFit="false"/>
    </xf>
    <xf xfId="0" fontId="7" numFmtId="164" fillId="2" borderId="2" applyFont="1" applyNumberFormat="1" applyFill="0" applyBorder="1" applyAlignment="1">
      <alignment horizontal="general" vertical="center" textRotation="0" wrapText="false" shrinkToFit="false"/>
    </xf>
    <xf xfId="0" fontId="3" numFmtId="164" fillId="2" borderId="3" applyFont="1" applyNumberFormat="1" applyFill="0" applyBorder="1" applyAlignment="0">
      <alignment horizontal="general" vertical="bottom" textRotation="0" wrapText="false" shrinkToFit="false"/>
    </xf>
    <xf xfId="0" fontId="6" numFmtId="164" fillId="2" borderId="2" applyFont="1" applyNumberFormat="1" applyFill="0" applyBorder="1" applyAlignment="1">
      <alignment horizontal="general" vertical="center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center" textRotation="0" wrapText="false" shrinkToFit="false"/>
    </xf>
    <xf xfId="0" fontId="2" numFmtId="164" fillId="2" borderId="3" applyFont="1" applyNumberFormat="1" applyFill="0" applyBorder="1" applyAlignment="1">
      <alignment horizontal="center" vertical="center" textRotation="0" wrapText="true" shrinkToFit="false"/>
    </xf>
    <xf xfId="0" fontId="2" numFmtId="0" fillId="2" borderId="3" applyFont="1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22.jpeg"/><Relationship Id="rId3" Type="http://schemas.openxmlformats.org/officeDocument/2006/relationships/image" Target="../media/image3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1609725</xdr:colOff>
      <xdr:row>113</xdr:row>
      <xdr:rowOff>76200</xdr:rowOff>
    </xdr:from>
    <xdr:ext cx="1181100" cy="590550"/>
    <xdr:pic>
      <xdr:nvPicPr>
        <xdr:cNvPr id="1" name="Picture 1" descr="001-012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723900</xdr:colOff>
      <xdr:row>113</xdr:row>
      <xdr:rowOff>66675</xdr:rowOff>
    </xdr:from>
    <xdr:ext cx="838200" cy="371475"/>
    <xdr:pic>
      <xdr:nvPicPr>
        <xdr:cNvPr id="2" name="Picture 2" descr="C:\Users\Tin\Downloads\JOSELLE MARIYA ARCEBAL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47625</xdr:colOff>
      <xdr:row>114</xdr:row>
      <xdr:rowOff>104775</xdr:rowOff>
    </xdr:from>
    <xdr:ext cx="695325" cy="409575"/>
    <xdr:pic>
      <xdr:nvPicPr>
        <xdr:cNvPr id="3" name="Picture 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FF00"/>
    <outlinePr summaryBelow="1" summaryRight="1"/>
  </sheetPr>
  <dimension ref="A1:AG124"/>
  <sheetViews>
    <sheetView tabSelected="1" workbookViewId="0" zoomScale="130" zoomScaleNormal="110" view="pageBreakPreview" showGridLines="true" showRowColHeaders="1">
      <pane xSplit="6" topLeftCell="G1" activePane="topRight" state="frozen"/>
      <selection pane="topRight" activeCell="G1" sqref="G1"/>
    </sheetView>
  </sheetViews>
  <sheetFormatPr defaultRowHeight="14.4" defaultColWidth="9.140625" outlineLevelRow="0" outlineLevelCol="0"/>
  <cols>
    <col min="1" max="1" width="66.42578125" customWidth="true" style="16"/>
    <col min="2" max="2" width="16.85546875" customWidth="true" style="17"/>
    <col min="3" max="3" width="16.85546875" customWidth="true" style="17"/>
    <col min="4" max="4" width="12.28515625" customWidth="true" style="16"/>
    <col min="5" max="5" width="12.28515625" customWidth="true" style="16"/>
    <col min="6" max="6" width="13.140625" customWidth="true" style="16"/>
    <col min="7" max="7" width="16.42578125" customWidth="true" style="16"/>
    <col min="8" max="8" width="14.28515625" customWidth="true" style="16"/>
    <col min="9" max="9" width="14.28515625" customWidth="true" style="18"/>
    <col min="10" max="10" width="10.5703125" customWidth="true" style="19"/>
    <col min="11" max="11" width="10.5703125" customWidth="true" style="20"/>
    <col min="12" max="12" width="9.42578125" customWidth="true" style="19"/>
    <col min="13" max="13" width="12.28515625" customWidth="true" style="18"/>
    <col min="14" max="14" width="10.140625" customWidth="true" style="19"/>
    <col min="15" max="15" width="10.140625" customWidth="true" style="18"/>
    <col min="16" max="16" width="13" customWidth="true" style="19"/>
    <col min="17" max="17" width="13" customWidth="true" style="18"/>
    <col min="18" max="18" width="16" customWidth="true" style="19"/>
    <col min="19" max="19" width="16" customWidth="true" style="18"/>
    <col min="20" max="20" width="14.140625" customWidth="true" style="19"/>
    <col min="21" max="21" width="14.140625" customWidth="true" style="18"/>
    <col min="22" max="22" width="12" customWidth="true" style="19"/>
    <col min="23" max="23" width="12" customWidth="true" style="18"/>
    <col min="24" max="24" width="12.85546875" customWidth="true" style="19"/>
    <col min="25" max="25" width="12.85546875" customWidth="true" style="18"/>
    <col min="26" max="26" width="13.85546875" customWidth="true" style="21"/>
    <col min="27" max="27" width="13.85546875" customWidth="true" style="22"/>
    <col min="28" max="28" width="12.42578125" customWidth="true" style="23"/>
    <col min="29" max="29" width="12.42578125" customWidth="true" style="24"/>
    <col min="30" max="30" width="11.7109375" customWidth="true" style="19"/>
    <col min="31" max="31" width="11.7109375" customWidth="true" style="18"/>
    <col min="32" max="32" width="13.28515625" customWidth="true" style="19"/>
    <col min="33" max="33" width="9.140625" style="16"/>
  </cols>
  <sheetData>
    <row r="1" spans="1:33" s="2" customFormat="1">
      <c r="A1" s="1" t="s">
        <v>0</v>
      </c>
      <c r="H1" s="3"/>
      <c r="I1" s="4"/>
      <c r="J1" s="5"/>
      <c r="K1" s="4"/>
      <c r="L1" s="5"/>
      <c r="M1" s="6"/>
      <c r="N1" s="5"/>
      <c r="O1" s="6"/>
      <c r="P1" s="5"/>
      <c r="Q1" s="6"/>
      <c r="R1" s="5"/>
      <c r="S1" s="6"/>
      <c r="T1" s="5"/>
      <c r="U1" s="6"/>
      <c r="V1" s="5"/>
      <c r="W1" s="6"/>
      <c r="X1" s="5"/>
      <c r="Y1" s="6"/>
      <c r="Z1" s="7"/>
      <c r="AA1" s="8"/>
      <c r="AB1" s="9"/>
      <c r="AC1" s="10"/>
      <c r="AD1" s="5"/>
      <c r="AE1" s="6"/>
      <c r="AF1" s="5"/>
    </row>
    <row r="2" spans="1:33" s="2" customFormat="1">
      <c r="A2" s="1" t="s">
        <v>1</v>
      </c>
      <c r="H2" s="3"/>
      <c r="I2" s="4"/>
      <c r="J2" s="5"/>
      <c r="K2" s="4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7"/>
      <c r="AA2" s="8"/>
      <c r="AB2" s="9"/>
      <c r="AC2" s="10"/>
      <c r="AD2" s="5"/>
      <c r="AE2" s="6"/>
      <c r="AF2" s="5"/>
    </row>
    <row r="3" spans="1:33" customHeight="1" ht="4.5" s="2" customFormat="1">
      <c r="H3" s="3"/>
      <c r="I3" s="4"/>
      <c r="J3" s="5"/>
      <c r="K3" s="4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7"/>
      <c r="AA3" s="8"/>
      <c r="AB3" s="9"/>
      <c r="AC3" s="10"/>
      <c r="AD3" s="5"/>
      <c r="AE3" s="6"/>
      <c r="AF3" s="5"/>
    </row>
    <row r="4" spans="1:33" s="2" customFormat="1">
      <c r="A4" s="94" t="s">
        <v>2</v>
      </c>
      <c r="B4" s="94"/>
      <c r="C4" s="94"/>
      <c r="D4" s="94"/>
      <c r="E4" s="94"/>
      <c r="F4" s="94"/>
      <c r="G4" s="94"/>
      <c r="H4" s="3"/>
      <c r="I4" s="4"/>
      <c r="J4" s="5"/>
      <c r="K4" s="4"/>
      <c r="L4" s="5"/>
      <c r="M4" s="6"/>
      <c r="N4" s="5"/>
      <c r="O4" s="6"/>
      <c r="P4" s="5"/>
      <c r="Q4" s="6"/>
      <c r="R4" s="5"/>
      <c r="S4" s="6"/>
      <c r="T4" s="5"/>
      <c r="U4" s="6"/>
      <c r="V4" s="5"/>
      <c r="W4" s="6"/>
      <c r="X4" s="5"/>
      <c r="Y4" s="6"/>
      <c r="Z4" s="7"/>
      <c r="AA4" s="8"/>
      <c r="AB4" s="9"/>
      <c r="AC4" s="10"/>
      <c r="AD4" s="5"/>
      <c r="AE4" s="6"/>
      <c r="AF4" s="5"/>
    </row>
    <row r="5" spans="1:33" s="2" customFormat="1">
      <c r="A5" s="3"/>
      <c r="B5" s="3"/>
      <c r="C5" s="3"/>
      <c r="D5" s="3"/>
      <c r="E5" s="3"/>
      <c r="F5" s="3"/>
      <c r="G5" s="3"/>
      <c r="H5" s="3"/>
      <c r="I5" s="4"/>
      <c r="J5" s="5"/>
      <c r="K5" s="4"/>
      <c r="L5" s="5"/>
      <c r="M5" s="6"/>
      <c r="N5" s="5"/>
      <c r="O5" s="6"/>
      <c r="P5" s="5"/>
      <c r="Q5" s="6"/>
      <c r="R5" s="5"/>
      <c r="S5" s="6"/>
      <c r="T5" s="5"/>
      <c r="U5" s="6"/>
      <c r="V5" s="5"/>
      <c r="W5" s="6"/>
      <c r="X5" s="5"/>
      <c r="Y5" s="6"/>
      <c r="Z5" s="7"/>
      <c r="AA5" s="8"/>
      <c r="AB5" s="9"/>
      <c r="AC5" s="10"/>
      <c r="AD5" s="5"/>
      <c r="AE5" s="6"/>
      <c r="AF5" s="5"/>
    </row>
    <row r="6" spans="1:33" s="2" customFormat="1">
      <c r="A6" s="11" t="s">
        <v>3</v>
      </c>
      <c r="B6" s="3"/>
      <c r="C6" s="3"/>
      <c r="D6" s="11" t="s">
        <v>4</v>
      </c>
      <c r="E6" s="3"/>
      <c r="F6" s="3"/>
      <c r="G6" s="3"/>
      <c r="H6" s="3"/>
      <c r="I6" s="4"/>
      <c r="J6" s="5"/>
      <c r="K6" s="4"/>
      <c r="L6" s="5"/>
      <c r="M6" s="6"/>
      <c r="N6" s="5"/>
      <c r="O6" s="6"/>
      <c r="P6" s="5"/>
      <c r="Q6" s="6"/>
      <c r="R6" s="5"/>
      <c r="S6" s="6"/>
      <c r="T6" s="5"/>
      <c r="U6" s="6"/>
      <c r="V6" s="5"/>
      <c r="W6" s="6"/>
      <c r="X6" s="5"/>
      <c r="Y6" s="6"/>
      <c r="Z6" s="7"/>
      <c r="AA6" s="8"/>
      <c r="AB6" s="9"/>
      <c r="AC6" s="10"/>
      <c r="AD6" s="5"/>
      <c r="AE6" s="6"/>
      <c r="AF6" s="5"/>
    </row>
    <row r="7" spans="1:33">
      <c r="A7" s="2" t="s">
        <v>5</v>
      </c>
      <c r="B7" s="2"/>
      <c r="C7" s="2"/>
      <c r="D7" s="11" t="s">
        <v>6</v>
      </c>
      <c r="E7" s="2"/>
      <c r="F7" s="2"/>
      <c r="G7" s="2"/>
      <c r="H7" s="3"/>
      <c r="I7" s="12" t="s">
        <v>7</v>
      </c>
      <c r="J7" s="13" t="s">
        <v>8</v>
      </c>
      <c r="K7" s="12" t="s">
        <v>7</v>
      </c>
      <c r="L7" s="13" t="s">
        <v>9</v>
      </c>
      <c r="M7" s="12" t="s">
        <v>7</v>
      </c>
      <c r="N7" s="13" t="s">
        <v>10</v>
      </c>
      <c r="O7" s="12" t="s">
        <v>7</v>
      </c>
      <c r="P7" s="13" t="s">
        <v>11</v>
      </c>
      <c r="Q7" s="12" t="s">
        <v>7</v>
      </c>
      <c r="R7" s="13" t="s">
        <v>12</v>
      </c>
      <c r="S7" s="12" t="s">
        <v>7</v>
      </c>
      <c r="T7" s="13" t="s">
        <v>13</v>
      </c>
      <c r="U7" s="12" t="s">
        <v>7</v>
      </c>
      <c r="V7" s="13" t="s">
        <v>14</v>
      </c>
      <c r="W7" s="12" t="s">
        <v>7</v>
      </c>
      <c r="X7" s="13" t="s">
        <v>15</v>
      </c>
      <c r="Y7" s="12" t="s">
        <v>7</v>
      </c>
      <c r="Z7" s="14" t="s">
        <v>16</v>
      </c>
      <c r="AA7" s="12" t="s">
        <v>7</v>
      </c>
      <c r="AB7" s="15" t="s">
        <v>17</v>
      </c>
      <c r="AC7" s="12" t="s">
        <v>7</v>
      </c>
      <c r="AD7" s="13" t="s">
        <v>18</v>
      </c>
      <c r="AE7" s="12" t="s">
        <v>7</v>
      </c>
      <c r="AF7" s="13" t="s">
        <v>19</v>
      </c>
    </row>
    <row r="8" spans="1:33" s="2" customFormat="1">
      <c r="A8" s="2" t="s">
        <v>20</v>
      </c>
      <c r="H8" s="3"/>
      <c r="I8" s="4"/>
      <c r="J8" s="5"/>
      <c r="K8" s="4"/>
      <c r="L8" s="5"/>
      <c r="M8" s="6"/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6"/>
      <c r="Z8" s="7"/>
      <c r="AA8" s="8"/>
      <c r="AB8" s="9"/>
      <c r="AC8" s="10"/>
      <c r="AD8" s="5"/>
      <c r="AE8" s="6"/>
      <c r="AF8" s="5"/>
    </row>
    <row r="9" spans="1:33" customHeight="1" ht="11.25">
      <c r="A9" s="2" t="s">
        <v>21</v>
      </c>
    </row>
    <row r="10" spans="1:33" customHeight="1" ht="15">
      <c r="A10" s="96" t="s">
        <v>22</v>
      </c>
      <c r="B10" s="97" t="s">
        <v>23</v>
      </c>
      <c r="C10" s="97" t="s">
        <v>24</v>
      </c>
      <c r="D10" s="98" t="s">
        <v>25</v>
      </c>
      <c r="E10" s="98" t="s">
        <v>26</v>
      </c>
      <c r="F10" s="98" t="s">
        <v>27</v>
      </c>
      <c r="G10" s="98" t="s">
        <v>28</v>
      </c>
      <c r="H10" s="25"/>
      <c r="I10" s="26"/>
    </row>
    <row r="11" spans="1:33">
      <c r="A11" s="96"/>
      <c r="B11" s="97"/>
      <c r="C11" s="97"/>
      <c r="D11" s="98"/>
      <c r="E11" s="98"/>
      <c r="F11" s="98"/>
      <c r="G11" s="98"/>
      <c r="H11" s="25"/>
      <c r="I11" s="26"/>
    </row>
    <row r="12" spans="1:33" customHeight="1" ht="4.5">
      <c r="A12" s="96"/>
      <c r="B12" s="97"/>
      <c r="C12" s="97"/>
      <c r="D12" s="98"/>
      <c r="E12" s="98"/>
      <c r="F12" s="98"/>
      <c r="G12" s="98"/>
      <c r="H12" s="25"/>
      <c r="I12" s="26"/>
    </row>
    <row r="13" spans="1:33">
      <c r="A13" s="27" t="s">
        <v>29</v>
      </c>
      <c r="B13" s="28"/>
      <c r="C13" s="28"/>
      <c r="D13" s="29"/>
      <c r="E13" s="29"/>
      <c r="F13" s="29"/>
      <c r="G13" s="29"/>
    </row>
    <row r="14" spans="1:33">
      <c r="A14" s="29" t="s">
        <v>30</v>
      </c>
      <c r="B14" s="28">
        <v>11966799.65</v>
      </c>
      <c r="C14" s="28">
        <v>27922532.5</v>
      </c>
      <c r="D14" s="29"/>
      <c r="E14" s="29"/>
      <c r="F14" s="29"/>
      <c r="G14" s="30">
        <f>SUM(B14:F14)</f>
        <v>39889332.15</v>
      </c>
      <c r="H14" s="31"/>
      <c r="I14" s="32"/>
    </row>
    <row r="15" spans="1:33">
      <c r="A15" s="29" t="s">
        <v>31</v>
      </c>
      <c r="B15" s="28"/>
      <c r="C15" s="28"/>
      <c r="D15" s="29"/>
      <c r="E15" s="29"/>
      <c r="F15" s="29"/>
      <c r="G15" s="30">
        <f>SUM(C16:C23)</f>
        <v>56536510.1</v>
      </c>
      <c r="H15" s="31"/>
      <c r="I15" s="32"/>
    </row>
    <row r="16" spans="1:33">
      <c r="A16" s="33">
        <v>2023</v>
      </c>
      <c r="B16" s="28"/>
      <c r="C16" s="28">
        <f>8992264.36-5442264.36</f>
        <v>3550000</v>
      </c>
      <c r="D16" s="29"/>
      <c r="E16" s="29"/>
      <c r="F16" s="29"/>
      <c r="G16" s="30"/>
      <c r="H16" s="31"/>
      <c r="I16" s="32"/>
    </row>
    <row r="17" spans="1:33">
      <c r="A17" s="33">
        <v>2022</v>
      </c>
      <c r="B17" s="28"/>
      <c r="C17" s="28">
        <f>13260620+3780000-15620</f>
        <v>17025000</v>
      </c>
      <c r="D17" s="29"/>
      <c r="E17" s="29"/>
      <c r="F17" s="29"/>
      <c r="G17" s="30"/>
      <c r="H17" s="31"/>
      <c r="I17" s="32"/>
    </row>
    <row r="18" spans="1:33">
      <c r="A18" s="33">
        <v>2021</v>
      </c>
      <c r="B18" s="28"/>
      <c r="C18" s="28">
        <v>5400000</v>
      </c>
      <c r="D18" s="29"/>
      <c r="E18" s="29"/>
      <c r="F18" s="29"/>
      <c r="G18" s="30"/>
    </row>
    <row r="19" spans="1:33">
      <c r="A19" s="33">
        <v>2020</v>
      </c>
      <c r="B19" s="28"/>
      <c r="C19" s="28">
        <v>7288525</v>
      </c>
      <c r="D19" s="29"/>
      <c r="E19" s="29"/>
      <c r="F19" s="29"/>
      <c r="G19" s="30"/>
      <c r="H19" s="31"/>
      <c r="I19" s="32"/>
    </row>
    <row r="20" spans="1:33">
      <c r="A20" s="33">
        <v>2019</v>
      </c>
      <c r="B20" s="28"/>
      <c r="C20" s="17">
        <f>8919450-276100-89805</f>
        <v>8553545</v>
      </c>
      <c r="D20" s="29"/>
      <c r="E20" s="29"/>
      <c r="F20" s="29"/>
      <c r="G20" s="30"/>
      <c r="H20" s="31"/>
      <c r="I20" s="32"/>
    </row>
    <row r="21" spans="1:33">
      <c r="A21" s="33">
        <v>2018</v>
      </c>
      <c r="B21" s="28"/>
      <c r="C21" s="28">
        <v>2339826.94</v>
      </c>
      <c r="D21" s="29"/>
      <c r="E21" s="29"/>
      <c r="F21" s="29"/>
      <c r="G21" s="30"/>
      <c r="H21" s="31"/>
      <c r="I21" s="32"/>
    </row>
    <row r="22" spans="1:33">
      <c r="A22" s="33">
        <v>2017</v>
      </c>
      <c r="B22" s="28"/>
      <c r="C22" s="28">
        <f>9920996.5-2306300</f>
        <v>7614696.5</v>
      </c>
      <c r="D22" s="29"/>
      <c r="E22" s="29"/>
      <c r="F22" s="29"/>
      <c r="G22" s="30"/>
      <c r="H22" s="31"/>
      <c r="I22" s="32"/>
    </row>
    <row r="23" spans="1:33">
      <c r="A23" s="33">
        <v>2016</v>
      </c>
      <c r="B23" s="28"/>
      <c r="C23" s="28">
        <v>4764916.66</v>
      </c>
      <c r="D23" s="29"/>
      <c r="E23" s="29"/>
      <c r="F23" s="29"/>
      <c r="G23" s="30"/>
      <c r="H23" s="31"/>
      <c r="I23" s="32"/>
    </row>
    <row r="24" spans="1:33" customHeight="1" ht="17.25">
      <c r="A24" s="34" t="s">
        <v>32</v>
      </c>
      <c r="B24" s="28"/>
      <c r="C24" s="28"/>
      <c r="D24" s="29"/>
      <c r="E24" s="29"/>
      <c r="F24" s="29"/>
      <c r="G24" s="30">
        <f>SUM(C25:C29)</f>
        <v>61467532.41</v>
      </c>
      <c r="H24" s="31"/>
      <c r="I24" s="32"/>
    </row>
    <row r="25" spans="1:33">
      <c r="A25" s="35">
        <v>2019</v>
      </c>
      <c r="B25" s="28"/>
      <c r="C25" s="28">
        <f>11435457.97</f>
        <v>11435457.97</v>
      </c>
      <c r="D25" s="29"/>
      <c r="E25" s="29"/>
      <c r="F25" s="29"/>
      <c r="G25" s="30"/>
      <c r="H25" s="31"/>
      <c r="I25" s="32"/>
      <c r="R25" s="23"/>
      <c r="S25" s="24"/>
    </row>
    <row r="26" spans="1:33">
      <c r="A26" s="35">
        <v>2020</v>
      </c>
      <c r="B26" s="28"/>
      <c r="C26" s="28">
        <f>6683258.27</f>
        <v>6683258.27</v>
      </c>
      <c r="D26" s="29"/>
      <c r="E26" s="29"/>
      <c r="F26" s="29"/>
      <c r="G26" s="30"/>
      <c r="H26" s="31"/>
      <c r="I26" s="32"/>
      <c r="R26" s="23"/>
      <c r="S26" s="24"/>
    </row>
    <row r="27" spans="1:33">
      <c r="A27" s="35">
        <v>2021</v>
      </c>
      <c r="B27" s="28"/>
      <c r="C27" s="28">
        <v>8583365.77</v>
      </c>
      <c r="D27" s="29"/>
      <c r="E27" s="29"/>
      <c r="F27" s="29"/>
      <c r="G27" s="30"/>
      <c r="H27" s="31"/>
      <c r="I27" s="32"/>
      <c r="R27" s="23"/>
      <c r="S27" s="24"/>
    </row>
    <row r="28" spans="1:33">
      <c r="A28" s="35">
        <v>2022</v>
      </c>
      <c r="B28" s="28"/>
      <c r="C28" s="28">
        <v>21792849.48</v>
      </c>
      <c r="D28" s="29"/>
      <c r="E28" s="29"/>
      <c r="F28" s="29"/>
      <c r="G28" s="30"/>
      <c r="H28" s="31"/>
      <c r="I28" s="32"/>
      <c r="R28" s="23"/>
      <c r="S28" s="24"/>
    </row>
    <row r="29" spans="1:33">
      <c r="A29" s="35">
        <v>2023</v>
      </c>
      <c r="B29" s="28"/>
      <c r="C29" s="28">
        <v>12972600.92</v>
      </c>
      <c r="D29" s="29"/>
      <c r="E29" s="29"/>
      <c r="F29" s="29"/>
      <c r="G29" s="30"/>
      <c r="H29" s="31"/>
      <c r="I29" s="32"/>
      <c r="R29" s="23"/>
      <c r="S29" s="24"/>
    </row>
    <row r="30" spans="1:33">
      <c r="A30" s="35"/>
      <c r="B30" s="28"/>
      <c r="C30" s="28"/>
      <c r="D30" s="29"/>
      <c r="E30" s="29"/>
      <c r="F30" s="29"/>
      <c r="G30" s="30"/>
      <c r="H30" s="31"/>
      <c r="I30" s="32"/>
      <c r="R30" s="23"/>
      <c r="S30" s="24"/>
    </row>
    <row r="31" spans="1:33">
      <c r="A31" s="29" t="s">
        <v>33</v>
      </c>
      <c r="B31" s="28"/>
      <c r="C31" s="28">
        <f>3000+100000</f>
        <v>103000</v>
      </c>
      <c r="D31" s="29"/>
      <c r="E31" s="29"/>
      <c r="F31" s="29"/>
      <c r="G31" s="28">
        <f>C31</f>
        <v>103000</v>
      </c>
      <c r="H31" s="36"/>
      <c r="I31" s="22"/>
      <c r="L31" s="37"/>
      <c r="M31" s="38"/>
      <c r="R31" s="39"/>
      <c r="S31" s="40"/>
    </row>
    <row r="32" spans="1:33" customHeight="1" ht="10.5" s="50" customFormat="1">
      <c r="A32" s="41"/>
      <c r="B32" s="42"/>
      <c r="C32" s="42"/>
      <c r="D32" s="43"/>
      <c r="E32" s="42"/>
      <c r="F32" s="42"/>
      <c r="G32" s="44"/>
      <c r="H32" s="45"/>
      <c r="I32" s="46"/>
      <c r="J32" s="47"/>
      <c r="K32" s="48"/>
      <c r="L32" s="47"/>
      <c r="M32" s="49"/>
      <c r="N32" s="47"/>
      <c r="O32" s="49"/>
      <c r="P32" s="47"/>
      <c r="Q32" s="49"/>
      <c r="R32" s="23"/>
      <c r="S32" s="24"/>
      <c r="T32" s="47"/>
      <c r="U32" s="49"/>
      <c r="V32" s="47"/>
      <c r="W32" s="49"/>
      <c r="X32" s="47"/>
      <c r="Y32" s="49"/>
      <c r="Z32" s="23"/>
      <c r="AA32" s="24"/>
      <c r="AB32" s="23"/>
      <c r="AC32" s="24"/>
      <c r="AD32" s="47"/>
      <c r="AE32" s="49"/>
      <c r="AF32" s="47"/>
    </row>
    <row r="33" spans="1:33" s="50" customFormat="1">
      <c r="A33" s="51" t="s">
        <v>34</v>
      </c>
      <c r="B33" s="52">
        <f>+B14</f>
        <v>11966799.65</v>
      </c>
      <c r="C33" s="52">
        <f>SUM(C14:C31)</f>
        <v>146029575.01</v>
      </c>
      <c r="D33" s="51"/>
      <c r="E33" s="53"/>
      <c r="F33" s="53">
        <f>SUM(F32:F32)</f>
        <v>0</v>
      </c>
      <c r="G33" s="53">
        <f>SUM(G14:G32)</f>
        <v>157996374.66</v>
      </c>
      <c r="H33" s="54"/>
      <c r="I33" s="55"/>
      <c r="J33" s="47"/>
      <c r="K33" s="48"/>
      <c r="L33" s="47"/>
      <c r="M33" s="49"/>
      <c r="N33" s="47"/>
      <c r="O33" s="49"/>
      <c r="P33" s="47"/>
      <c r="Q33" s="49"/>
      <c r="R33" s="39"/>
      <c r="S33" s="40"/>
      <c r="T33" s="47"/>
      <c r="U33" s="49"/>
      <c r="V33" s="47"/>
      <c r="W33" s="49"/>
      <c r="X33" s="47"/>
      <c r="Y33" s="49"/>
      <c r="Z33" s="23"/>
      <c r="AA33" s="24"/>
      <c r="AB33" s="23"/>
      <c r="AC33" s="24"/>
      <c r="AD33" s="47"/>
      <c r="AE33" s="49"/>
      <c r="AF33" s="47"/>
    </row>
    <row r="34" spans="1:33" s="50" customFormat="1">
      <c r="A34" s="51" t="s">
        <v>35</v>
      </c>
      <c r="B34" s="42"/>
      <c r="C34" s="42"/>
      <c r="D34" s="43"/>
      <c r="E34" s="43"/>
      <c r="F34" s="43"/>
      <c r="G34" s="43"/>
      <c r="I34" s="49"/>
      <c r="J34" s="47"/>
      <c r="K34" s="48"/>
      <c r="L34" s="47"/>
      <c r="M34" s="49"/>
      <c r="N34" s="47"/>
      <c r="O34" s="49"/>
      <c r="P34" s="47"/>
      <c r="Q34" s="49"/>
      <c r="R34" s="39"/>
      <c r="S34" s="40"/>
      <c r="T34" s="47"/>
      <c r="U34" s="49"/>
      <c r="V34" s="47"/>
      <c r="W34" s="49"/>
      <c r="X34" s="47"/>
      <c r="Y34" s="49"/>
      <c r="Z34" s="23"/>
      <c r="AA34" s="24"/>
      <c r="AB34" s="23"/>
      <c r="AC34" s="24"/>
      <c r="AD34" s="47"/>
      <c r="AE34" s="49"/>
      <c r="AF34" s="47"/>
    </row>
    <row r="35" spans="1:33" s="50" customFormat="1">
      <c r="A35" s="51" t="s">
        <v>36</v>
      </c>
      <c r="B35" s="42"/>
      <c r="C35" s="42"/>
      <c r="D35" s="43"/>
      <c r="E35" s="43"/>
      <c r="F35" s="43"/>
      <c r="G35" s="43"/>
      <c r="I35" s="49"/>
      <c r="J35" s="47"/>
      <c r="K35" s="48"/>
      <c r="L35" s="47"/>
      <c r="M35" s="49"/>
      <c r="N35" s="47"/>
      <c r="O35" s="49"/>
      <c r="P35" s="47"/>
      <c r="Q35" s="49"/>
      <c r="R35" s="39"/>
      <c r="S35" s="40"/>
      <c r="T35" s="47"/>
      <c r="U35" s="49"/>
      <c r="V35" s="47"/>
      <c r="W35" s="49"/>
      <c r="X35" s="47"/>
      <c r="Y35" s="49"/>
      <c r="Z35" s="23"/>
      <c r="AA35" s="24"/>
      <c r="AB35" s="23"/>
      <c r="AC35" s="24"/>
      <c r="AD35" s="47"/>
      <c r="AE35" s="49"/>
      <c r="AF35" s="47"/>
    </row>
    <row r="36" spans="1:33" customHeight="1" ht="12" s="50" customFormat="1">
      <c r="A36" s="56" t="s">
        <v>37</v>
      </c>
      <c r="B36" s="42"/>
      <c r="C36" s="42">
        <f>SUM(I36:AF36)</f>
        <v>247053.2</v>
      </c>
      <c r="D36" s="43"/>
      <c r="E36" s="43"/>
      <c r="F36" s="43"/>
      <c r="G36" s="43"/>
      <c r="I36" s="49"/>
      <c r="J36" s="37"/>
      <c r="K36" s="57"/>
      <c r="L36" s="37"/>
      <c r="M36" s="38"/>
      <c r="N36" s="58">
        <f>SUM(N37)</f>
        <v>48205.2</v>
      </c>
      <c r="O36" s="59"/>
      <c r="P36" s="37">
        <f>SUM(P37:P38)</f>
        <v>43977.5</v>
      </c>
      <c r="Q36" s="38"/>
      <c r="R36" s="37"/>
      <c r="S36" s="38"/>
      <c r="T36" s="58"/>
      <c r="U36" s="60"/>
      <c r="V36" s="37"/>
      <c r="W36" s="38"/>
      <c r="X36" s="61">
        <v>48793.3</v>
      </c>
      <c r="Y36" s="38"/>
      <c r="Z36" s="62"/>
      <c r="AA36" s="63"/>
      <c r="AB36" s="61">
        <f>SUM(AB37)</f>
        <v>106077.2</v>
      </c>
      <c r="AC36" s="64"/>
      <c r="AD36" s="65"/>
      <c r="AE36" s="66"/>
      <c r="AF36" s="62"/>
    </row>
    <row r="37" spans="1:33" customHeight="1" ht="12" s="50" customFormat="1">
      <c r="A37" s="56"/>
      <c r="B37" s="42"/>
      <c r="C37" s="42"/>
      <c r="D37" s="43"/>
      <c r="E37" s="43"/>
      <c r="F37" s="43"/>
      <c r="G37" s="43"/>
      <c r="I37" s="49"/>
      <c r="J37" s="37"/>
      <c r="K37" s="67"/>
      <c r="L37" s="23"/>
      <c r="M37" s="67" t="s">
        <v>38</v>
      </c>
      <c r="N37" s="68">
        <v>48205.2</v>
      </c>
      <c r="O37" s="69" t="s">
        <v>39</v>
      </c>
      <c r="P37" s="23">
        <v>22389.6</v>
      </c>
      <c r="Q37" s="24"/>
      <c r="R37" s="23"/>
      <c r="S37" s="24"/>
      <c r="T37" s="68"/>
      <c r="U37" s="70"/>
      <c r="V37" s="23"/>
      <c r="W37" s="38"/>
      <c r="X37" s="37"/>
      <c r="Y37" s="24"/>
      <c r="Z37" s="71"/>
      <c r="AA37" s="46" t="s">
        <v>40</v>
      </c>
      <c r="AB37" s="23">
        <v>106077.2</v>
      </c>
      <c r="AC37" s="64"/>
      <c r="AD37" s="72"/>
      <c r="AE37" s="73"/>
      <c r="AF37" s="71"/>
    </row>
    <row r="38" spans="1:33" customHeight="1" ht="12" hidden="true" s="50" customFormat="1">
      <c r="A38" s="56"/>
      <c r="B38" s="42"/>
      <c r="C38" s="42"/>
      <c r="D38" s="43"/>
      <c r="E38" s="43"/>
      <c r="F38" s="43"/>
      <c r="G38" s="43"/>
      <c r="I38" s="49"/>
      <c r="J38" s="37"/>
      <c r="K38" s="67"/>
      <c r="L38" s="23"/>
      <c r="M38" s="67"/>
      <c r="N38" s="68"/>
      <c r="O38" s="69" t="s">
        <v>41</v>
      </c>
      <c r="P38" s="23">
        <v>21587.9</v>
      </c>
      <c r="Q38" s="24"/>
      <c r="R38" s="23"/>
      <c r="S38" s="24"/>
      <c r="T38" s="68"/>
      <c r="U38" s="70"/>
      <c r="V38" s="23"/>
      <c r="W38" s="38"/>
      <c r="X38" s="37"/>
      <c r="Y38" s="24"/>
      <c r="Z38" s="71"/>
      <c r="AA38" s="63"/>
      <c r="AB38" s="61"/>
      <c r="AC38" s="64"/>
      <c r="AD38" s="72"/>
      <c r="AE38" s="73"/>
      <c r="AF38" s="71"/>
    </row>
    <row r="39" spans="1:33" customHeight="1" ht="12" s="50" customFormat="1">
      <c r="A39" s="56" t="s">
        <v>42</v>
      </c>
      <c r="B39" s="42"/>
      <c r="C39" s="42">
        <f>SUM(I39:AF39)</f>
        <v>1375900</v>
      </c>
      <c r="D39" s="42"/>
      <c r="E39" s="42"/>
      <c r="F39" s="42"/>
      <c r="G39" s="42"/>
      <c r="I39" s="49"/>
      <c r="J39" s="37"/>
      <c r="K39" s="74"/>
      <c r="L39" s="23"/>
      <c r="M39" s="67"/>
      <c r="N39" s="68"/>
      <c r="O39" s="69"/>
      <c r="P39" s="23"/>
      <c r="Q39" s="24"/>
      <c r="R39" s="23"/>
      <c r="S39" s="38"/>
      <c r="T39" s="58"/>
      <c r="U39" s="70"/>
      <c r="V39" s="61">
        <f>SUM(V40:V48)</f>
        <v>288000</v>
      </c>
      <c r="W39" s="38"/>
      <c r="X39" s="61">
        <v>894400</v>
      </c>
      <c r="Y39" s="38"/>
      <c r="Z39" s="62">
        <f>SUM(Z40:Z41)</f>
        <v>193500</v>
      </c>
      <c r="AA39" s="63"/>
      <c r="AB39" s="61"/>
      <c r="AC39" s="64"/>
      <c r="AD39" s="65"/>
      <c r="AE39" s="73"/>
      <c r="AF39" s="71"/>
    </row>
    <row r="40" spans="1:33" customHeight="1" ht="12" s="50" customFormat="1">
      <c r="A40" s="56"/>
      <c r="B40" s="42"/>
      <c r="C40" s="42"/>
      <c r="D40" s="42"/>
      <c r="E40" s="42"/>
      <c r="F40" s="42"/>
      <c r="G40" s="42"/>
      <c r="I40" s="49"/>
      <c r="J40" s="37"/>
      <c r="K40" s="74"/>
      <c r="L40" s="23"/>
      <c r="M40" s="67"/>
      <c r="N40" s="68"/>
      <c r="O40" s="69"/>
      <c r="P40" s="23"/>
      <c r="Q40" s="24"/>
      <c r="R40" s="23"/>
      <c r="S40" s="38"/>
      <c r="T40" s="58"/>
      <c r="U40" s="70" t="s">
        <v>43</v>
      </c>
      <c r="V40" s="23">
        <v>30000</v>
      </c>
      <c r="W40" s="38"/>
      <c r="X40" s="37"/>
      <c r="Y40" s="38"/>
      <c r="Z40" s="71">
        <v>193500</v>
      </c>
      <c r="AA40" s="63"/>
      <c r="AB40" s="61"/>
      <c r="AC40" s="64"/>
      <c r="AD40" s="65"/>
      <c r="AE40" s="73"/>
      <c r="AF40" s="71"/>
    </row>
    <row r="41" spans="1:33" customHeight="1" ht="12" hidden="true" s="50" customFormat="1">
      <c r="A41" s="56"/>
      <c r="B41" s="42"/>
      <c r="C41" s="42"/>
      <c r="D41" s="42"/>
      <c r="E41" s="42"/>
      <c r="F41" s="42"/>
      <c r="G41" s="42"/>
      <c r="I41" s="49"/>
      <c r="J41" s="37"/>
      <c r="K41" s="74"/>
      <c r="L41" s="23"/>
      <c r="M41" s="67"/>
      <c r="N41" s="68"/>
      <c r="O41" s="69"/>
      <c r="P41" s="23"/>
      <c r="Q41" s="24"/>
      <c r="R41" s="23"/>
      <c r="S41" s="38"/>
      <c r="T41" s="58"/>
      <c r="U41" s="70" t="s">
        <v>44</v>
      </c>
      <c r="V41" s="23">
        <v>32250</v>
      </c>
      <c r="W41" s="38"/>
      <c r="X41" s="37"/>
      <c r="Y41" s="38"/>
      <c r="Z41" s="62"/>
      <c r="AA41" s="63"/>
      <c r="AB41" s="61"/>
      <c r="AC41" s="64"/>
      <c r="AD41" s="65"/>
      <c r="AE41" s="73"/>
      <c r="AF41" s="71"/>
    </row>
    <row r="42" spans="1:33" customHeight="1" ht="12" hidden="true" s="50" customFormat="1">
      <c r="A42" s="56"/>
      <c r="B42" s="42"/>
      <c r="C42" s="42"/>
      <c r="D42" s="42"/>
      <c r="E42" s="42"/>
      <c r="F42" s="42"/>
      <c r="G42" s="42"/>
      <c r="I42" s="49"/>
      <c r="J42" s="37"/>
      <c r="K42" s="74"/>
      <c r="L42" s="23"/>
      <c r="M42" s="67"/>
      <c r="N42" s="68"/>
      <c r="O42" s="69"/>
      <c r="P42" s="23"/>
      <c r="Q42" s="24"/>
      <c r="R42" s="23"/>
      <c r="S42" s="38"/>
      <c r="T42" s="58"/>
      <c r="U42" s="70" t="s">
        <v>45</v>
      </c>
      <c r="V42" s="23">
        <v>32250</v>
      </c>
      <c r="W42" s="38"/>
      <c r="X42" s="37"/>
      <c r="Y42" s="38"/>
      <c r="Z42" s="62"/>
      <c r="AA42" s="63"/>
      <c r="AB42" s="61"/>
      <c r="AC42" s="64"/>
      <c r="AD42" s="65"/>
      <c r="AE42" s="73"/>
      <c r="AF42" s="71"/>
    </row>
    <row r="43" spans="1:33" customHeight="1" ht="12" hidden="true" s="50" customFormat="1">
      <c r="A43" s="56"/>
      <c r="B43" s="42"/>
      <c r="C43" s="42"/>
      <c r="D43" s="42"/>
      <c r="E43" s="42"/>
      <c r="F43" s="42"/>
      <c r="G43" s="42"/>
      <c r="I43" s="49"/>
      <c r="J43" s="37"/>
      <c r="K43" s="74"/>
      <c r="L43" s="23"/>
      <c r="M43" s="67"/>
      <c r="N43" s="68"/>
      <c r="O43" s="69"/>
      <c r="P43" s="23"/>
      <c r="Q43" s="24"/>
      <c r="R43" s="23"/>
      <c r="S43" s="38"/>
      <c r="T43" s="58"/>
      <c r="U43" s="70" t="s">
        <v>46</v>
      </c>
      <c r="V43" s="23">
        <v>32250</v>
      </c>
      <c r="W43" s="38"/>
      <c r="X43" s="37"/>
      <c r="Y43" s="38"/>
      <c r="Z43" s="62"/>
      <c r="AA43" s="63"/>
      <c r="AB43" s="61"/>
      <c r="AC43" s="64"/>
      <c r="AD43" s="65"/>
      <c r="AE43" s="73"/>
      <c r="AF43" s="71"/>
    </row>
    <row r="44" spans="1:33" customHeight="1" ht="12" hidden="true" s="50" customFormat="1">
      <c r="A44" s="56"/>
      <c r="B44" s="42"/>
      <c r="C44" s="42"/>
      <c r="D44" s="42"/>
      <c r="E44" s="42"/>
      <c r="F44" s="42"/>
      <c r="G44" s="42"/>
      <c r="I44" s="49"/>
      <c r="J44" s="37"/>
      <c r="K44" s="74"/>
      <c r="L44" s="23"/>
      <c r="M44" s="67"/>
      <c r="N44" s="68"/>
      <c r="O44" s="69"/>
      <c r="P44" s="23"/>
      <c r="Q44" s="24"/>
      <c r="R44" s="23"/>
      <c r="S44" s="38"/>
      <c r="T44" s="58"/>
      <c r="U44" s="70" t="s">
        <v>47</v>
      </c>
      <c r="V44" s="23">
        <v>32250</v>
      </c>
      <c r="W44" s="38"/>
      <c r="X44" s="37"/>
      <c r="Y44" s="38"/>
      <c r="Z44" s="62"/>
      <c r="AA44" s="63"/>
      <c r="AB44" s="61"/>
      <c r="AC44" s="64"/>
      <c r="AD44" s="65"/>
      <c r="AE44" s="73"/>
      <c r="AF44" s="71"/>
    </row>
    <row r="45" spans="1:33" customHeight="1" ht="12" hidden="true" s="50" customFormat="1">
      <c r="A45" s="56"/>
      <c r="B45" s="42"/>
      <c r="C45" s="42"/>
      <c r="D45" s="42"/>
      <c r="E45" s="42"/>
      <c r="F45" s="42"/>
      <c r="G45" s="42"/>
      <c r="I45" s="49"/>
      <c r="J45" s="37"/>
      <c r="K45" s="74"/>
      <c r="L45" s="23"/>
      <c r="M45" s="67"/>
      <c r="N45" s="68"/>
      <c r="O45" s="69"/>
      <c r="P45" s="23"/>
      <c r="Q45" s="24"/>
      <c r="R45" s="23"/>
      <c r="S45" s="38"/>
      <c r="T45" s="58"/>
      <c r="U45" s="70" t="s">
        <v>48</v>
      </c>
      <c r="V45" s="23">
        <v>32250</v>
      </c>
      <c r="W45" s="38"/>
      <c r="X45" s="37"/>
      <c r="Y45" s="38"/>
      <c r="Z45" s="62"/>
      <c r="AA45" s="63"/>
      <c r="AB45" s="61"/>
      <c r="AC45" s="64"/>
      <c r="AD45" s="65"/>
      <c r="AE45" s="73"/>
      <c r="AF45" s="71"/>
    </row>
    <row r="46" spans="1:33" customHeight="1" ht="12" hidden="true" s="50" customFormat="1">
      <c r="A46" s="56"/>
      <c r="B46" s="42"/>
      <c r="C46" s="42"/>
      <c r="D46" s="42"/>
      <c r="E46" s="42"/>
      <c r="F46" s="42"/>
      <c r="G46" s="42"/>
      <c r="I46" s="49"/>
      <c r="J46" s="37"/>
      <c r="K46" s="74"/>
      <c r="L46" s="23"/>
      <c r="M46" s="67"/>
      <c r="N46" s="68"/>
      <c r="O46" s="69"/>
      <c r="P46" s="23"/>
      <c r="Q46" s="24"/>
      <c r="R46" s="23"/>
      <c r="S46" s="38"/>
      <c r="T46" s="58"/>
      <c r="U46" s="70" t="s">
        <v>49</v>
      </c>
      <c r="V46" s="23">
        <v>32250</v>
      </c>
      <c r="W46" s="38"/>
      <c r="X46" s="37"/>
      <c r="Y46" s="38"/>
      <c r="Z46" s="62"/>
      <c r="AA46" s="63"/>
      <c r="AB46" s="61"/>
      <c r="AC46" s="64"/>
      <c r="AD46" s="65"/>
      <c r="AE46" s="73"/>
      <c r="AF46" s="71"/>
    </row>
    <row r="47" spans="1:33" customHeight="1" ht="12" hidden="true" s="50" customFormat="1">
      <c r="A47" s="56"/>
      <c r="B47" s="42"/>
      <c r="C47" s="42"/>
      <c r="D47" s="42"/>
      <c r="E47" s="42"/>
      <c r="F47" s="42"/>
      <c r="G47" s="42"/>
      <c r="I47" s="49"/>
      <c r="J47" s="37"/>
      <c r="K47" s="74"/>
      <c r="L47" s="23"/>
      <c r="M47" s="67"/>
      <c r="N47" s="68"/>
      <c r="O47" s="69"/>
      <c r="P47" s="23"/>
      <c r="Q47" s="24"/>
      <c r="R47" s="23"/>
      <c r="S47" s="38"/>
      <c r="T47" s="58"/>
      <c r="U47" s="70" t="s">
        <v>50</v>
      </c>
      <c r="V47" s="23">
        <v>32250</v>
      </c>
      <c r="W47" s="38"/>
      <c r="X47" s="37"/>
      <c r="Y47" s="38"/>
      <c r="Z47" s="62"/>
      <c r="AA47" s="63"/>
      <c r="AB47" s="61"/>
      <c r="AC47" s="64"/>
      <c r="AD47" s="65"/>
      <c r="AE47" s="73"/>
      <c r="AF47" s="71"/>
    </row>
    <row r="48" spans="1:33" customHeight="1" ht="12" hidden="true" s="50" customFormat="1">
      <c r="A48" s="56"/>
      <c r="B48" s="42"/>
      <c r="C48" s="42"/>
      <c r="D48" s="42"/>
      <c r="E48" s="42"/>
      <c r="F48" s="42"/>
      <c r="G48" s="42"/>
      <c r="I48" s="49"/>
      <c r="J48" s="37"/>
      <c r="K48" s="74"/>
      <c r="L48" s="23"/>
      <c r="M48" s="67"/>
      <c r="N48" s="68"/>
      <c r="O48" s="69"/>
      <c r="P48" s="23"/>
      <c r="Q48" s="24"/>
      <c r="R48" s="23"/>
      <c r="S48" s="38"/>
      <c r="T48" s="58"/>
      <c r="U48" s="70" t="s">
        <v>51</v>
      </c>
      <c r="V48" s="23">
        <v>32250</v>
      </c>
      <c r="W48" s="38"/>
      <c r="X48" s="37"/>
      <c r="Y48" s="38"/>
      <c r="Z48" s="62"/>
      <c r="AA48" s="63"/>
      <c r="AB48" s="61"/>
      <c r="AC48" s="64"/>
      <c r="AD48" s="65"/>
      <c r="AE48" s="73"/>
      <c r="AF48" s="71"/>
    </row>
    <row r="49" spans="1:33" customHeight="1" ht="12" s="50" customFormat="1">
      <c r="A49" s="56" t="s">
        <v>52</v>
      </c>
      <c r="B49" s="42"/>
      <c r="C49" s="42">
        <f>SUM(I49:AF49)</f>
        <v>0</v>
      </c>
      <c r="D49" s="43"/>
      <c r="E49" s="43"/>
      <c r="F49" s="43"/>
      <c r="G49" s="43"/>
      <c r="I49" s="49"/>
      <c r="J49" s="37"/>
      <c r="K49" s="74"/>
      <c r="L49" s="23"/>
      <c r="M49" s="67"/>
      <c r="N49" s="68"/>
      <c r="O49" s="69"/>
      <c r="P49" s="23"/>
      <c r="Q49" s="38"/>
      <c r="R49" s="37"/>
      <c r="S49" s="38"/>
      <c r="T49" s="75"/>
      <c r="U49" s="70"/>
      <c r="V49" s="23"/>
      <c r="W49" s="38"/>
      <c r="X49" s="37"/>
      <c r="Y49" s="38"/>
      <c r="Z49" s="62"/>
      <c r="AA49" s="63"/>
      <c r="AB49" s="61"/>
      <c r="AC49" s="64"/>
      <c r="AD49" s="65"/>
      <c r="AE49" s="73"/>
      <c r="AF49" s="71"/>
    </row>
    <row r="50" spans="1:33" customHeight="1" ht="12" s="50" customFormat="1">
      <c r="A50" s="56"/>
      <c r="B50" s="42"/>
      <c r="C50" s="42"/>
      <c r="D50" s="43"/>
      <c r="E50" s="43"/>
      <c r="F50" s="43"/>
      <c r="G50" s="43"/>
      <c r="I50" s="49"/>
      <c r="J50" s="37"/>
      <c r="K50" s="74"/>
      <c r="L50" s="23"/>
      <c r="M50" s="67"/>
      <c r="N50" s="68"/>
      <c r="O50" s="69"/>
      <c r="P50" s="23"/>
      <c r="Q50" s="38"/>
      <c r="R50" s="37"/>
      <c r="S50" s="38"/>
      <c r="T50" s="75"/>
      <c r="U50" s="70"/>
      <c r="V50" s="23"/>
      <c r="W50" s="38"/>
      <c r="X50" s="37"/>
      <c r="Y50" s="38"/>
      <c r="Z50" s="62"/>
      <c r="AA50" s="63"/>
      <c r="AB50" s="61"/>
      <c r="AC50" s="64"/>
      <c r="AD50" s="65"/>
      <c r="AE50" s="73"/>
      <c r="AF50" s="71"/>
    </row>
    <row r="51" spans="1:33" customHeight="1" ht="12.75" s="50" customFormat="1">
      <c r="A51" s="56" t="s">
        <v>53</v>
      </c>
      <c r="B51" s="42"/>
      <c r="C51" s="42">
        <f>SUM(I51:AF51)</f>
        <v>0</v>
      </c>
      <c r="D51" s="43"/>
      <c r="E51" s="43"/>
      <c r="F51" s="43"/>
      <c r="G51" s="43"/>
      <c r="I51" s="49"/>
      <c r="J51" s="37"/>
      <c r="K51" s="74"/>
      <c r="L51" s="23"/>
      <c r="M51" s="67"/>
      <c r="N51" s="68"/>
      <c r="O51" s="69"/>
      <c r="P51" s="23"/>
      <c r="Q51" s="38"/>
      <c r="R51" s="37"/>
      <c r="S51" s="38"/>
      <c r="T51" s="75"/>
      <c r="U51" s="70"/>
      <c r="V51" s="23"/>
      <c r="W51" s="38"/>
      <c r="X51" s="37"/>
      <c r="Y51" s="38"/>
      <c r="Z51" s="62"/>
      <c r="AA51" s="63"/>
      <c r="AB51" s="61"/>
      <c r="AC51" s="64"/>
      <c r="AD51" s="65"/>
      <c r="AE51" s="73"/>
      <c r="AF51" s="71"/>
    </row>
    <row r="52" spans="1:33" customHeight="1" ht="12.75" s="50" customFormat="1">
      <c r="A52" s="56" t="s">
        <v>54</v>
      </c>
      <c r="B52" s="42"/>
      <c r="C52" s="42"/>
      <c r="D52" s="43"/>
      <c r="E52" s="43"/>
      <c r="F52" s="43"/>
      <c r="G52" s="43"/>
      <c r="I52" s="49"/>
      <c r="J52" s="37"/>
      <c r="K52" s="74"/>
      <c r="L52" s="23"/>
      <c r="M52" s="67"/>
      <c r="N52" s="68"/>
      <c r="O52" s="69"/>
      <c r="P52" s="23"/>
      <c r="Q52" s="38"/>
      <c r="R52" s="37"/>
      <c r="S52" s="38"/>
      <c r="T52" s="75"/>
      <c r="U52" s="70"/>
      <c r="V52" s="23"/>
      <c r="W52" s="38"/>
      <c r="X52" s="37"/>
      <c r="Y52" s="38"/>
      <c r="Z52" s="62"/>
      <c r="AA52" s="63"/>
      <c r="AB52" s="61"/>
      <c r="AC52" s="64"/>
      <c r="AD52" s="65"/>
      <c r="AE52" s="24"/>
      <c r="AF52" s="23"/>
    </row>
    <row r="53" spans="1:33" customHeight="1" ht="12.75" s="50" customFormat="1">
      <c r="A53" s="56"/>
      <c r="B53" s="42"/>
      <c r="C53" s="42"/>
      <c r="D53" s="43"/>
      <c r="E53" s="43"/>
      <c r="F53" s="43"/>
      <c r="G53" s="43"/>
      <c r="I53" s="49"/>
      <c r="J53" s="37"/>
      <c r="K53" s="74"/>
      <c r="L53" s="23"/>
      <c r="M53" s="67"/>
      <c r="N53" s="68"/>
      <c r="O53" s="69"/>
      <c r="P53" s="23"/>
      <c r="Q53" s="38"/>
      <c r="R53" s="37"/>
      <c r="S53" s="38"/>
      <c r="T53" s="75"/>
      <c r="U53" s="70"/>
      <c r="V53" s="23"/>
      <c r="W53" s="38"/>
      <c r="X53" s="37"/>
      <c r="Y53" s="38"/>
      <c r="Z53" s="62"/>
      <c r="AA53" s="63"/>
      <c r="AB53" s="61"/>
      <c r="AC53" s="64"/>
      <c r="AD53" s="65"/>
      <c r="AE53" s="24"/>
      <c r="AF53" s="23"/>
    </row>
    <row r="54" spans="1:33" customHeight="1" ht="12.75" s="50" customFormat="1">
      <c r="A54" s="51" t="s">
        <v>55</v>
      </c>
      <c r="B54" s="42"/>
      <c r="C54" s="42"/>
      <c r="D54" s="43"/>
      <c r="E54" s="43"/>
      <c r="F54" s="43"/>
      <c r="G54" s="43"/>
      <c r="I54" s="49"/>
      <c r="J54" s="23"/>
      <c r="K54" s="67"/>
      <c r="L54" s="23"/>
      <c r="M54" s="24"/>
      <c r="N54" s="76"/>
      <c r="O54" s="77"/>
      <c r="P54" s="23"/>
      <c r="Q54" s="24"/>
      <c r="R54" s="23"/>
      <c r="S54" s="24"/>
      <c r="T54" s="37"/>
      <c r="U54" s="24"/>
      <c r="V54" s="37"/>
      <c r="W54" s="24"/>
      <c r="X54" s="61"/>
      <c r="Y54" s="64"/>
      <c r="Z54" s="62"/>
      <c r="AA54" s="63"/>
      <c r="AB54" s="61"/>
      <c r="AC54" s="64"/>
      <c r="AD54" s="76"/>
      <c r="AE54" s="77"/>
      <c r="AF54" s="62"/>
    </row>
    <row r="55" spans="1:33" customHeight="1" ht="12.75" s="50" customFormat="1">
      <c r="A55" s="78" t="s">
        <v>56</v>
      </c>
      <c r="B55" s="42"/>
      <c r="C55" s="42">
        <f>SUM(I55:AF55)</f>
        <v>14846.88</v>
      </c>
      <c r="D55" s="43"/>
      <c r="E55" s="43"/>
      <c r="F55" s="43"/>
      <c r="G55" s="43"/>
      <c r="I55" s="49"/>
      <c r="J55" s="23"/>
      <c r="K55" s="67"/>
      <c r="L55" s="23"/>
      <c r="M55" s="24"/>
      <c r="N55" s="76"/>
      <c r="O55" s="77"/>
      <c r="P55" s="23"/>
      <c r="Q55" s="24"/>
      <c r="R55" s="23"/>
      <c r="S55" s="24"/>
      <c r="T55" s="23"/>
      <c r="U55" s="24"/>
      <c r="V55" s="23"/>
      <c r="W55" s="24"/>
      <c r="X55" s="23"/>
      <c r="Y55" s="64"/>
      <c r="Z55" s="62">
        <f>SUM(Z56)</f>
        <v>14846.88</v>
      </c>
      <c r="AA55" s="63"/>
      <c r="AB55" s="61"/>
      <c r="AC55" s="64"/>
      <c r="AD55" s="76"/>
      <c r="AE55" s="77"/>
      <c r="AF55" s="62"/>
    </row>
    <row r="56" spans="1:33" customHeight="1" ht="12.75" s="50" customFormat="1">
      <c r="A56" s="56"/>
      <c r="B56" s="42"/>
      <c r="C56" s="42"/>
      <c r="D56" s="43"/>
      <c r="E56" s="43"/>
      <c r="F56" s="43"/>
      <c r="G56" s="43"/>
      <c r="I56" s="49"/>
      <c r="J56" s="23"/>
      <c r="K56" s="67"/>
      <c r="L56" s="23"/>
      <c r="M56" s="24"/>
      <c r="N56" s="76"/>
      <c r="O56" s="77"/>
      <c r="P56" s="23"/>
      <c r="Q56" s="24"/>
      <c r="R56" s="23"/>
      <c r="S56" s="24"/>
      <c r="T56" s="23"/>
      <c r="U56" s="24"/>
      <c r="V56" s="23"/>
      <c r="W56" s="24"/>
      <c r="X56" s="23"/>
      <c r="Y56" s="64"/>
      <c r="Z56" s="71">
        <v>14846.88</v>
      </c>
      <c r="AA56" s="63"/>
      <c r="AB56" s="61"/>
      <c r="AC56" s="64"/>
      <c r="AD56" s="76"/>
      <c r="AE56" s="77"/>
      <c r="AF56" s="62"/>
    </row>
    <row r="57" spans="1:33" customHeight="1" ht="12.75" s="50" customFormat="1">
      <c r="A57" s="56" t="s">
        <v>57</v>
      </c>
      <c r="B57" s="42"/>
      <c r="C57" s="42">
        <f>SUM(I57:AF57)</f>
        <v>0</v>
      </c>
      <c r="D57" s="43"/>
      <c r="E57" s="43"/>
      <c r="F57" s="43"/>
      <c r="G57" s="43"/>
      <c r="I57" s="49"/>
      <c r="J57" s="23"/>
      <c r="K57" s="67"/>
      <c r="L57" s="23"/>
      <c r="M57" s="24"/>
      <c r="N57" s="76"/>
      <c r="O57" s="77"/>
      <c r="P57" s="23"/>
      <c r="Q57" s="24"/>
      <c r="R57" s="23"/>
      <c r="S57" s="24"/>
      <c r="T57" s="23"/>
      <c r="U57" s="24"/>
      <c r="V57" s="23"/>
      <c r="W57" s="24"/>
      <c r="X57" s="23"/>
      <c r="Y57" s="64"/>
      <c r="Z57" s="62"/>
      <c r="AA57" s="63"/>
      <c r="AB57" s="61"/>
      <c r="AC57" s="64"/>
      <c r="AD57" s="76"/>
      <c r="AE57" s="77"/>
      <c r="AF57" s="62"/>
    </row>
    <row r="58" spans="1:33" customHeight="1" ht="12.75" s="50" customFormat="1">
      <c r="A58" s="56"/>
      <c r="B58" s="42"/>
      <c r="C58" s="42"/>
      <c r="D58" s="43"/>
      <c r="E58" s="43"/>
      <c r="F58" s="43"/>
      <c r="G58" s="43"/>
      <c r="I58" s="49"/>
      <c r="J58" s="23"/>
      <c r="K58" s="67"/>
      <c r="L58" s="23"/>
      <c r="M58" s="24"/>
      <c r="N58" s="76"/>
      <c r="O58" s="77"/>
      <c r="P58" s="23"/>
      <c r="Q58" s="24"/>
      <c r="R58" s="23"/>
      <c r="S58" s="24"/>
      <c r="T58" s="23"/>
      <c r="U58" s="24"/>
      <c r="V58" s="23"/>
      <c r="W58" s="24"/>
      <c r="X58" s="23"/>
      <c r="Y58" s="64"/>
      <c r="Z58" s="62"/>
      <c r="AA58" s="63"/>
      <c r="AB58" s="61"/>
      <c r="AC58" s="64"/>
      <c r="AD58" s="76"/>
      <c r="AE58" s="77"/>
      <c r="AF58" s="62"/>
    </row>
    <row r="59" spans="1:33" customHeight="1" ht="12.75" s="50" customFormat="1">
      <c r="A59" s="56" t="s">
        <v>58</v>
      </c>
      <c r="B59" s="42"/>
      <c r="C59" s="42">
        <f>SUM(I59:AF59)</f>
        <v>0</v>
      </c>
      <c r="D59" s="43"/>
      <c r="E59" s="43"/>
      <c r="F59" s="43"/>
      <c r="G59" s="43"/>
      <c r="I59" s="49"/>
      <c r="J59" s="23"/>
      <c r="K59" s="67"/>
      <c r="L59" s="23"/>
      <c r="M59" s="24"/>
      <c r="N59" s="76"/>
      <c r="O59" s="77"/>
      <c r="P59" s="23"/>
      <c r="Q59" s="24"/>
      <c r="R59" s="23"/>
      <c r="S59" s="24"/>
      <c r="T59" s="23"/>
      <c r="U59" s="24"/>
      <c r="V59" s="23"/>
      <c r="W59" s="24"/>
      <c r="X59" s="23"/>
      <c r="Y59" s="64"/>
      <c r="Z59" s="62"/>
      <c r="AA59" s="63"/>
      <c r="AB59" s="61"/>
      <c r="AC59" s="64"/>
      <c r="AD59" s="76"/>
      <c r="AE59" s="77"/>
      <c r="AF59" s="62"/>
    </row>
    <row r="60" spans="1:33" customHeight="1" ht="12.75" s="50" customFormat="1">
      <c r="A60" s="56"/>
      <c r="B60" s="42"/>
      <c r="C60" s="42"/>
      <c r="D60" s="43"/>
      <c r="E60" s="43"/>
      <c r="F60" s="43"/>
      <c r="G60" s="43"/>
      <c r="I60" s="49"/>
      <c r="J60" s="23"/>
      <c r="K60" s="67"/>
      <c r="L60" s="23"/>
      <c r="M60" s="24"/>
      <c r="N60" s="76"/>
      <c r="O60" s="77"/>
      <c r="P60" s="23"/>
      <c r="Q60" s="24"/>
      <c r="R60" s="23"/>
      <c r="S60" s="24"/>
      <c r="T60" s="23"/>
      <c r="U60" s="24"/>
      <c r="V60" s="23"/>
      <c r="W60" s="24"/>
      <c r="X60" s="23"/>
      <c r="Y60" s="64"/>
      <c r="Z60" s="62"/>
      <c r="AA60" s="63"/>
      <c r="AB60" s="61"/>
      <c r="AC60" s="64"/>
      <c r="AD60" s="76"/>
      <c r="AE60" s="77"/>
      <c r="AF60" s="62"/>
    </row>
    <row r="61" spans="1:33" customHeight="1" ht="12.75" s="50" customFormat="1">
      <c r="A61" s="56" t="s">
        <v>59</v>
      </c>
      <c r="B61" s="42"/>
      <c r="C61" s="42">
        <f>SUM(I61:AF61)</f>
        <v>76420</v>
      </c>
      <c r="D61" s="42"/>
      <c r="E61" s="43"/>
      <c r="F61" s="43"/>
      <c r="G61" s="43"/>
      <c r="I61" s="49"/>
      <c r="J61" s="23"/>
      <c r="K61" s="67"/>
      <c r="L61" s="61">
        <f>SUM(L62:L64)</f>
        <v>39400</v>
      </c>
      <c r="M61" s="24"/>
      <c r="N61" s="76"/>
      <c r="O61" s="77"/>
      <c r="P61" s="23"/>
      <c r="Q61" s="24"/>
      <c r="R61" s="23"/>
      <c r="S61" s="24"/>
      <c r="T61" s="23"/>
      <c r="U61" s="24"/>
      <c r="V61" s="23"/>
      <c r="W61" s="24"/>
      <c r="X61" s="61">
        <v>37020</v>
      </c>
      <c r="Y61" s="64"/>
      <c r="Z61" s="62"/>
      <c r="AA61" s="63"/>
      <c r="AB61" s="61"/>
      <c r="AC61" s="64"/>
      <c r="AD61" s="76"/>
      <c r="AE61" s="77"/>
      <c r="AF61" s="62"/>
    </row>
    <row r="62" spans="1:33" customHeight="1" ht="12.75" s="50" customFormat="1">
      <c r="A62" s="56" t="s">
        <v>60</v>
      </c>
      <c r="B62" s="42"/>
      <c r="C62" s="42"/>
      <c r="D62" s="43"/>
      <c r="E62" s="43"/>
      <c r="F62" s="43"/>
      <c r="G62" s="43"/>
      <c r="I62" s="49"/>
      <c r="J62" s="23"/>
      <c r="K62" s="67" t="s">
        <v>61</v>
      </c>
      <c r="L62" s="23">
        <v>39400</v>
      </c>
      <c r="M62" s="24"/>
      <c r="N62" s="76"/>
      <c r="O62" s="77"/>
      <c r="P62" s="23"/>
      <c r="Q62" s="24"/>
      <c r="R62" s="23"/>
      <c r="S62" s="24"/>
      <c r="T62" s="23"/>
      <c r="U62" s="24"/>
      <c r="V62" s="23"/>
      <c r="W62" s="24"/>
      <c r="X62" s="61"/>
      <c r="Y62" s="64"/>
      <c r="Z62" s="62"/>
      <c r="AA62" s="63"/>
      <c r="AB62" s="61"/>
      <c r="AC62" s="64"/>
      <c r="AD62" s="76"/>
      <c r="AE62" s="77"/>
      <c r="AF62" s="62"/>
    </row>
    <row r="63" spans="1:33" customHeight="1" ht="12.75" s="50" customFormat="1">
      <c r="A63" s="56" t="s">
        <v>62</v>
      </c>
      <c r="B63" s="42"/>
      <c r="C63" s="42"/>
      <c r="D63" s="43"/>
      <c r="E63" s="43"/>
      <c r="F63" s="43"/>
      <c r="G63" s="43"/>
      <c r="I63" s="49"/>
      <c r="J63" s="23"/>
      <c r="K63" s="67"/>
      <c r="L63" s="23"/>
      <c r="M63" s="24"/>
      <c r="N63" s="76"/>
      <c r="O63" s="77"/>
      <c r="P63" s="23"/>
      <c r="Q63" s="24"/>
      <c r="R63" s="23"/>
      <c r="S63" s="24"/>
      <c r="T63" s="23"/>
      <c r="U63" s="24"/>
      <c r="V63" s="23"/>
      <c r="W63" s="24"/>
      <c r="X63" s="61"/>
      <c r="Y63" s="64"/>
      <c r="Z63" s="62"/>
      <c r="AA63" s="63"/>
      <c r="AB63" s="61"/>
      <c r="AC63" s="64"/>
      <c r="AD63" s="76"/>
      <c r="AE63" s="77"/>
      <c r="AF63" s="62"/>
    </row>
    <row r="64" spans="1:33" customHeight="1" ht="12.75" s="50" customFormat="1">
      <c r="A64" s="56" t="s">
        <v>63</v>
      </c>
      <c r="B64" s="42"/>
      <c r="C64" s="42"/>
      <c r="D64" s="43"/>
      <c r="E64" s="43"/>
      <c r="F64" s="43"/>
      <c r="G64" s="43"/>
      <c r="I64" s="49"/>
      <c r="J64" s="23"/>
      <c r="K64" s="67"/>
      <c r="L64" s="23"/>
      <c r="M64" s="24"/>
      <c r="N64" s="76"/>
      <c r="O64" s="77"/>
      <c r="P64" s="23"/>
      <c r="Q64" s="24"/>
      <c r="R64" s="23"/>
      <c r="S64" s="24"/>
      <c r="T64" s="23"/>
      <c r="U64" s="24"/>
      <c r="V64" s="23"/>
      <c r="W64" s="24"/>
      <c r="X64" s="61"/>
      <c r="Y64" s="64"/>
      <c r="Z64" s="62"/>
      <c r="AA64" s="63"/>
      <c r="AB64" s="61"/>
      <c r="AC64" s="64"/>
      <c r="AD64" s="76"/>
      <c r="AE64" s="77"/>
      <c r="AF64" s="62"/>
    </row>
    <row r="65" spans="1:33" customHeight="1" ht="12.75" s="50" customFormat="1">
      <c r="A65" s="56"/>
      <c r="B65" s="42"/>
      <c r="C65" s="42"/>
      <c r="D65" s="43"/>
      <c r="E65" s="43"/>
      <c r="F65" s="43"/>
      <c r="G65" s="43"/>
      <c r="I65" s="49"/>
      <c r="J65" s="23"/>
      <c r="K65" s="67"/>
      <c r="L65" s="23"/>
      <c r="M65" s="24"/>
      <c r="N65" s="76"/>
      <c r="O65" s="77"/>
      <c r="P65" s="23"/>
      <c r="Q65" s="24"/>
      <c r="R65" s="23"/>
      <c r="S65" s="24"/>
      <c r="T65" s="23"/>
      <c r="U65" s="24"/>
      <c r="V65" s="23"/>
      <c r="W65" s="24"/>
      <c r="X65" s="61"/>
      <c r="Y65" s="64"/>
      <c r="Z65" s="62"/>
      <c r="AA65" s="63"/>
      <c r="AB65" s="61"/>
      <c r="AC65" s="64"/>
      <c r="AD65" s="76"/>
      <c r="AE65" s="77"/>
      <c r="AF65" s="62"/>
    </row>
    <row r="66" spans="1:33" customHeight="1" ht="12.75" s="50" customFormat="1">
      <c r="A66" s="56" t="s">
        <v>64</v>
      </c>
      <c r="B66" s="42"/>
      <c r="C66" s="42">
        <f>SUM(I66:AF66)</f>
        <v>0</v>
      </c>
      <c r="D66" s="43"/>
      <c r="E66" s="43"/>
      <c r="F66" s="43"/>
      <c r="G66" s="43"/>
      <c r="I66" s="49"/>
      <c r="J66" s="23"/>
      <c r="K66" s="67"/>
      <c r="L66" s="23"/>
      <c r="M66" s="24"/>
      <c r="N66" s="76"/>
      <c r="O66" s="77"/>
      <c r="P66" s="23"/>
      <c r="Q66" s="24"/>
      <c r="R66" s="23"/>
      <c r="S66" s="24"/>
      <c r="T66" s="23"/>
      <c r="U66" s="24"/>
      <c r="V66" s="23"/>
      <c r="W66" s="24"/>
      <c r="X66" s="61"/>
      <c r="Y66" s="64"/>
      <c r="Z66" s="62"/>
      <c r="AA66" s="63"/>
      <c r="AB66" s="61"/>
      <c r="AC66" s="64"/>
      <c r="AD66" s="76"/>
      <c r="AE66" s="77"/>
      <c r="AF66" s="62"/>
    </row>
    <row r="67" spans="1:33" customHeight="1" ht="12.75" s="50" customFormat="1">
      <c r="A67" s="56"/>
      <c r="B67" s="42"/>
      <c r="C67" s="42"/>
      <c r="D67" s="43"/>
      <c r="E67" s="43"/>
      <c r="F67" s="43"/>
      <c r="G67" s="43"/>
      <c r="I67" s="49"/>
      <c r="J67" s="23"/>
      <c r="K67" s="67"/>
      <c r="L67" s="23"/>
      <c r="M67" s="24"/>
      <c r="N67" s="76"/>
      <c r="O67" s="77"/>
      <c r="P67" s="23"/>
      <c r="Q67" s="24"/>
      <c r="R67" s="23"/>
      <c r="S67" s="24"/>
      <c r="T67" s="23"/>
      <c r="U67" s="24"/>
      <c r="V67" s="23"/>
      <c r="W67" s="24"/>
      <c r="X67" s="61"/>
      <c r="Y67" s="64"/>
      <c r="Z67" s="62"/>
      <c r="AA67" s="63"/>
      <c r="AB67" s="61"/>
      <c r="AC67" s="64"/>
      <c r="AD67" s="76"/>
      <c r="AE67" s="77"/>
      <c r="AF67" s="62"/>
    </row>
    <row r="68" spans="1:33" customHeight="1" ht="12.75" s="50" customFormat="1">
      <c r="A68" s="56" t="s">
        <v>65</v>
      </c>
      <c r="B68" s="42"/>
      <c r="C68" s="42">
        <f>SUM(I68:AF68)</f>
        <v>399000</v>
      </c>
      <c r="D68" s="43"/>
      <c r="E68" s="43"/>
      <c r="F68" s="43"/>
      <c r="G68" s="43"/>
      <c r="I68" s="49"/>
      <c r="J68" s="23"/>
      <c r="K68" s="67"/>
      <c r="L68" s="23"/>
      <c r="M68" s="24"/>
      <c r="N68" s="76"/>
      <c r="O68" s="77"/>
      <c r="P68" s="23"/>
      <c r="Q68" s="24"/>
      <c r="R68" s="23"/>
      <c r="S68" s="24"/>
      <c r="T68" s="23"/>
      <c r="U68" s="24"/>
      <c r="V68" s="23"/>
      <c r="W68" s="24"/>
      <c r="X68" s="61"/>
      <c r="Y68" s="64"/>
      <c r="Z68" s="62"/>
      <c r="AA68" s="63"/>
      <c r="AB68" s="61">
        <f>SUM(AB69)</f>
        <v>399000</v>
      </c>
      <c r="AC68" s="64"/>
      <c r="AD68" s="76"/>
      <c r="AE68" s="77"/>
      <c r="AF68" s="62"/>
    </row>
    <row r="69" spans="1:33" customHeight="1" ht="12.75" s="50" customFormat="1">
      <c r="A69" s="56"/>
      <c r="B69" s="42"/>
      <c r="C69" s="42"/>
      <c r="D69" s="43"/>
      <c r="E69" s="43"/>
      <c r="F69" s="43"/>
      <c r="G69" s="43"/>
      <c r="I69" s="49"/>
      <c r="J69" s="23"/>
      <c r="K69" s="67"/>
      <c r="L69" s="23"/>
      <c r="M69" s="24"/>
      <c r="N69" s="76"/>
      <c r="O69" s="77"/>
      <c r="P69" s="23"/>
      <c r="Q69" s="24"/>
      <c r="R69" s="23"/>
      <c r="S69" s="24"/>
      <c r="T69" s="23"/>
      <c r="U69" s="24"/>
      <c r="V69" s="23"/>
      <c r="W69" s="24"/>
      <c r="X69" s="61"/>
      <c r="Y69" s="64"/>
      <c r="Z69" s="62"/>
      <c r="AA69" s="46" t="s">
        <v>66</v>
      </c>
      <c r="AB69" s="23">
        <v>399000</v>
      </c>
      <c r="AC69" s="64"/>
      <c r="AD69" s="76"/>
      <c r="AE69" s="77"/>
      <c r="AF69" s="62"/>
    </row>
    <row r="70" spans="1:33" customHeight="1" ht="12.75" s="50" customFormat="1">
      <c r="A70" s="56" t="s">
        <v>67</v>
      </c>
      <c r="B70" s="42"/>
      <c r="C70" s="42">
        <f>SUM(I70:AF70)</f>
        <v>0</v>
      </c>
      <c r="D70" s="43"/>
      <c r="E70" s="43"/>
      <c r="F70" s="43"/>
      <c r="G70" s="43"/>
      <c r="I70" s="49"/>
      <c r="J70" s="23"/>
      <c r="K70" s="67"/>
      <c r="L70" s="23"/>
      <c r="M70" s="24"/>
      <c r="N70" s="76"/>
      <c r="O70" s="77"/>
      <c r="P70" s="23"/>
      <c r="Q70" s="24"/>
      <c r="R70" s="23"/>
      <c r="S70" s="24"/>
      <c r="T70" s="23"/>
      <c r="U70" s="24"/>
      <c r="V70" s="23"/>
      <c r="W70" s="24"/>
      <c r="X70" s="61"/>
      <c r="Y70" s="64"/>
      <c r="Z70" s="62"/>
      <c r="AA70" s="63"/>
      <c r="AB70" s="61"/>
      <c r="AC70" s="64"/>
      <c r="AD70" s="76"/>
      <c r="AE70" s="77"/>
      <c r="AF70" s="62"/>
    </row>
    <row r="71" spans="1:33" customHeight="1" ht="12.75" s="50" customFormat="1">
      <c r="A71" s="56" t="s">
        <v>68</v>
      </c>
      <c r="B71" s="42"/>
      <c r="C71" s="42"/>
      <c r="D71" s="43"/>
      <c r="E71" s="43"/>
      <c r="F71" s="43"/>
      <c r="G71" s="43"/>
      <c r="I71" s="49"/>
      <c r="J71" s="23"/>
      <c r="K71" s="67"/>
      <c r="L71" s="23"/>
      <c r="M71" s="24"/>
      <c r="N71" s="76"/>
      <c r="O71" s="77"/>
      <c r="P71" s="23"/>
      <c r="Q71" s="24"/>
      <c r="R71" s="23"/>
      <c r="S71" s="24"/>
      <c r="T71" s="23"/>
      <c r="U71" s="24"/>
      <c r="V71" s="23"/>
      <c r="W71" s="24"/>
      <c r="X71" s="61"/>
      <c r="Y71" s="64"/>
      <c r="Z71" s="62"/>
      <c r="AA71" s="63"/>
      <c r="AB71" s="61"/>
      <c r="AC71" s="64"/>
      <c r="AD71" s="76"/>
      <c r="AE71" s="77"/>
      <c r="AF71" s="62"/>
    </row>
    <row r="72" spans="1:33" customHeight="1" ht="12.75" s="50" customFormat="1">
      <c r="A72" s="56" t="s">
        <v>69</v>
      </c>
      <c r="B72" s="42"/>
      <c r="C72" s="42"/>
      <c r="D72" s="43"/>
      <c r="E72" s="43"/>
      <c r="F72" s="43"/>
      <c r="G72" s="43"/>
      <c r="I72" s="49"/>
      <c r="J72" s="23"/>
      <c r="K72" s="67"/>
      <c r="L72" s="23"/>
      <c r="M72" s="24"/>
      <c r="N72" s="76"/>
      <c r="O72" s="77"/>
      <c r="P72" s="23"/>
      <c r="Q72" s="24"/>
      <c r="R72" s="23"/>
      <c r="S72" s="24"/>
      <c r="T72" s="23"/>
      <c r="U72" s="24"/>
      <c r="V72" s="23"/>
      <c r="W72" s="24"/>
      <c r="X72" s="61"/>
      <c r="Y72" s="64"/>
      <c r="Z72" s="62"/>
      <c r="AA72" s="63"/>
      <c r="AB72" s="61"/>
      <c r="AC72" s="64"/>
      <c r="AD72" s="76"/>
      <c r="AE72" s="77"/>
      <c r="AF72" s="62"/>
    </row>
    <row r="73" spans="1:33" customHeight="1" ht="12.75" s="50" customFormat="1">
      <c r="A73" s="56"/>
      <c r="B73" s="42"/>
      <c r="C73" s="42"/>
      <c r="D73" s="43"/>
      <c r="E73" s="43"/>
      <c r="F73" s="43"/>
      <c r="G73" s="43"/>
      <c r="I73" s="49"/>
      <c r="J73" s="23"/>
      <c r="K73" s="67"/>
      <c r="L73" s="23"/>
      <c r="M73" s="24"/>
      <c r="N73" s="76"/>
      <c r="O73" s="77"/>
      <c r="P73" s="23"/>
      <c r="Q73" s="24"/>
      <c r="R73" s="23"/>
      <c r="S73" s="24"/>
      <c r="T73" s="23"/>
      <c r="U73" s="24"/>
      <c r="V73" s="23"/>
      <c r="W73" s="24"/>
      <c r="X73" s="61"/>
      <c r="Y73" s="64"/>
      <c r="Z73" s="62"/>
      <c r="AA73" s="63"/>
      <c r="AB73" s="61"/>
      <c r="AC73" s="64"/>
      <c r="AD73" s="76"/>
      <c r="AE73" s="77"/>
      <c r="AF73" s="62"/>
    </row>
    <row r="74" spans="1:33" customHeight="1" ht="12.75" s="50" customFormat="1">
      <c r="A74" s="56" t="s">
        <v>70</v>
      </c>
      <c r="B74" s="42"/>
      <c r="C74" s="42">
        <f>SUM(I74:AF74)</f>
        <v>0</v>
      </c>
      <c r="D74" s="43"/>
      <c r="E74" s="43"/>
      <c r="F74" s="43"/>
      <c r="G74" s="43"/>
      <c r="I74" s="49"/>
      <c r="J74" s="23"/>
      <c r="K74" s="67"/>
      <c r="L74" s="23"/>
      <c r="M74" s="24"/>
      <c r="N74" s="76"/>
      <c r="O74" s="77"/>
      <c r="P74" s="23"/>
      <c r="Q74" s="24"/>
      <c r="R74" s="23"/>
      <c r="S74" s="24"/>
      <c r="T74" s="23"/>
      <c r="U74" s="24"/>
      <c r="V74" s="23"/>
      <c r="W74" s="24"/>
      <c r="X74" s="61"/>
      <c r="Y74" s="64"/>
      <c r="Z74" s="62"/>
      <c r="AA74" s="63"/>
      <c r="AB74" s="61"/>
      <c r="AC74" s="64"/>
      <c r="AD74" s="76"/>
      <c r="AE74" s="77"/>
      <c r="AF74" s="62"/>
    </row>
    <row r="75" spans="1:33" customHeight="1" ht="12.75" s="50" customFormat="1">
      <c r="A75" s="56"/>
      <c r="B75" s="42"/>
      <c r="C75" s="42"/>
      <c r="D75" s="43"/>
      <c r="E75" s="43"/>
      <c r="F75" s="43"/>
      <c r="G75" s="43"/>
      <c r="I75" s="49"/>
      <c r="J75" s="23"/>
      <c r="K75" s="67"/>
      <c r="L75" s="23"/>
      <c r="M75" s="24"/>
      <c r="N75" s="76"/>
      <c r="O75" s="77"/>
      <c r="P75" s="23"/>
      <c r="Q75" s="24"/>
      <c r="R75" s="23"/>
      <c r="S75" s="24"/>
      <c r="T75" s="23"/>
      <c r="U75" s="24"/>
      <c r="V75" s="23"/>
      <c r="W75" s="24"/>
      <c r="X75" s="61"/>
      <c r="Y75" s="64"/>
      <c r="Z75" s="62"/>
      <c r="AA75" s="63"/>
      <c r="AB75" s="61"/>
      <c r="AC75" s="64"/>
      <c r="AD75" s="76"/>
      <c r="AE75" s="77"/>
      <c r="AF75" s="62"/>
    </row>
    <row r="76" spans="1:33" customHeight="1" ht="12.75" s="50" customFormat="1">
      <c r="A76" s="56" t="s">
        <v>71</v>
      </c>
      <c r="B76" s="42"/>
      <c r="C76" s="42">
        <f>SUM(I76:AF76)</f>
        <v>0</v>
      </c>
      <c r="D76" s="43"/>
      <c r="E76" s="43"/>
      <c r="F76" s="43"/>
      <c r="G76" s="43"/>
      <c r="I76" s="49"/>
      <c r="J76" s="23"/>
      <c r="K76" s="67"/>
      <c r="L76" s="23"/>
      <c r="M76" s="24"/>
      <c r="N76" s="76"/>
      <c r="O76" s="77"/>
      <c r="P76" s="23"/>
      <c r="Q76" s="24"/>
      <c r="R76" s="23"/>
      <c r="S76" s="24"/>
      <c r="T76" s="23"/>
      <c r="U76" s="24"/>
      <c r="V76" s="23"/>
      <c r="W76" s="24"/>
      <c r="X76" s="61"/>
      <c r="Y76" s="64"/>
      <c r="Z76" s="62"/>
      <c r="AA76" s="63"/>
      <c r="AB76" s="61"/>
      <c r="AC76" s="64"/>
      <c r="AD76" s="76"/>
      <c r="AE76" s="77"/>
      <c r="AF76" s="62"/>
    </row>
    <row r="77" spans="1:33" customHeight="1" ht="12.75" s="50" customFormat="1">
      <c r="A77" s="56" t="s">
        <v>72</v>
      </c>
      <c r="B77" s="42"/>
      <c r="C77" s="42"/>
      <c r="D77" s="43"/>
      <c r="E77" s="43"/>
      <c r="F77" s="43"/>
      <c r="G77" s="43"/>
      <c r="I77" s="49"/>
      <c r="J77" s="23"/>
      <c r="K77" s="67"/>
      <c r="L77" s="23"/>
      <c r="M77" s="24"/>
      <c r="N77" s="76"/>
      <c r="O77" s="77"/>
      <c r="P77" s="23"/>
      <c r="Q77" s="24"/>
      <c r="R77" s="23"/>
      <c r="S77" s="24"/>
      <c r="T77" s="23"/>
      <c r="U77" s="24"/>
      <c r="V77" s="23"/>
      <c r="W77" s="24"/>
      <c r="X77" s="61"/>
      <c r="Y77" s="64"/>
      <c r="Z77" s="62"/>
      <c r="AA77" s="63"/>
      <c r="AB77" s="61"/>
      <c r="AC77" s="64"/>
      <c r="AD77" s="76"/>
      <c r="AE77" s="77"/>
      <c r="AF77" s="62"/>
    </row>
    <row r="78" spans="1:33" customHeight="1" ht="12.75" s="50" customFormat="1">
      <c r="A78" s="56" t="s">
        <v>73</v>
      </c>
      <c r="B78" s="42"/>
      <c r="C78" s="42"/>
      <c r="D78" s="43"/>
      <c r="E78" s="43"/>
      <c r="F78" s="43"/>
      <c r="G78" s="43"/>
      <c r="I78" s="49"/>
      <c r="J78" s="23"/>
      <c r="K78" s="67"/>
      <c r="L78" s="23"/>
      <c r="M78" s="24"/>
      <c r="N78" s="76"/>
      <c r="O78" s="77"/>
      <c r="P78" s="23"/>
      <c r="Q78" s="24"/>
      <c r="R78" s="23"/>
      <c r="S78" s="24"/>
      <c r="T78" s="23"/>
      <c r="U78" s="24"/>
      <c r="V78" s="23"/>
      <c r="W78" s="24"/>
      <c r="X78" s="61"/>
      <c r="Y78" s="64"/>
      <c r="Z78" s="62"/>
      <c r="AA78" s="63"/>
      <c r="AB78" s="61"/>
      <c r="AC78" s="64"/>
      <c r="AD78" s="76"/>
      <c r="AE78" s="77"/>
      <c r="AF78" s="62"/>
    </row>
    <row r="79" spans="1:33" customHeight="1" ht="12.75" s="50" customFormat="1">
      <c r="A79" s="56"/>
      <c r="B79" s="42"/>
      <c r="C79" s="42"/>
      <c r="D79" s="43"/>
      <c r="E79" s="43"/>
      <c r="F79" s="43"/>
      <c r="G79" s="43"/>
      <c r="I79" s="49"/>
      <c r="J79" s="23"/>
      <c r="K79" s="67"/>
      <c r="L79" s="23"/>
      <c r="M79" s="24"/>
      <c r="N79" s="76"/>
      <c r="O79" s="77"/>
      <c r="P79" s="23"/>
      <c r="Q79" s="24"/>
      <c r="R79" s="23"/>
      <c r="S79" s="24"/>
      <c r="T79" s="23"/>
      <c r="U79" s="24"/>
      <c r="V79" s="23"/>
      <c r="W79" s="24"/>
      <c r="X79" s="61"/>
      <c r="Y79" s="64"/>
      <c r="Z79" s="62"/>
      <c r="AA79" s="63"/>
      <c r="AB79" s="61"/>
      <c r="AC79" s="64"/>
      <c r="AD79" s="76"/>
      <c r="AE79" s="77"/>
      <c r="AF79" s="62"/>
    </row>
    <row r="80" spans="1:33" customHeight="1" ht="12.75" s="50" customFormat="1">
      <c r="A80" s="56" t="s">
        <v>74</v>
      </c>
      <c r="B80" s="42"/>
      <c r="C80" s="42">
        <f>SUM(I80:AF80)</f>
        <v>0</v>
      </c>
      <c r="D80" s="43"/>
      <c r="E80" s="43"/>
      <c r="F80" s="43"/>
      <c r="G80" s="43"/>
      <c r="I80" s="49"/>
      <c r="J80" s="23"/>
      <c r="K80" s="67"/>
      <c r="L80" s="23"/>
      <c r="M80" s="24"/>
      <c r="N80" s="76"/>
      <c r="O80" s="77"/>
      <c r="P80" s="23"/>
      <c r="Q80" s="24"/>
      <c r="R80" s="23"/>
      <c r="S80" s="24"/>
      <c r="T80" s="23"/>
      <c r="U80" s="24"/>
      <c r="V80" s="23"/>
      <c r="W80" s="24"/>
      <c r="X80" s="61"/>
      <c r="Y80" s="64"/>
      <c r="Z80" s="62"/>
      <c r="AA80" s="63"/>
      <c r="AB80" s="61"/>
      <c r="AC80" s="64"/>
      <c r="AD80" s="76"/>
      <c r="AE80" s="77"/>
      <c r="AF80" s="62"/>
    </row>
    <row r="81" spans="1:33" customHeight="1" ht="12.75" s="50" customFormat="1">
      <c r="A81" s="56" t="s">
        <v>75</v>
      </c>
      <c r="B81" s="42"/>
      <c r="C81" s="42">
        <f>SUM(I81:AF81)</f>
        <v>0</v>
      </c>
      <c r="D81" s="43"/>
      <c r="E81" s="43"/>
      <c r="F81" s="43"/>
      <c r="G81" s="43"/>
      <c r="I81" s="49"/>
      <c r="J81" s="23"/>
      <c r="K81" s="67"/>
      <c r="L81" s="23"/>
      <c r="M81" s="24"/>
      <c r="N81" s="76"/>
      <c r="O81" s="77"/>
      <c r="P81" s="23"/>
      <c r="Q81" s="24"/>
      <c r="R81" s="23"/>
      <c r="S81" s="24"/>
      <c r="T81" s="23"/>
      <c r="U81" s="24"/>
      <c r="V81" s="23"/>
      <c r="W81" s="24"/>
      <c r="X81" s="61"/>
      <c r="Y81" s="64"/>
      <c r="Z81" s="62"/>
      <c r="AA81" s="63"/>
      <c r="AB81" s="61"/>
      <c r="AC81" s="64"/>
      <c r="AD81" s="76"/>
      <c r="AE81" s="77"/>
      <c r="AF81" s="62"/>
    </row>
    <row r="82" spans="1:33" customHeight="1" ht="12.75" s="50" customFormat="1">
      <c r="A82" s="56"/>
      <c r="B82" s="42"/>
      <c r="C82" s="42"/>
      <c r="D82" s="43"/>
      <c r="E82" s="43"/>
      <c r="F82" s="43"/>
      <c r="G82" s="43"/>
      <c r="I82" s="49"/>
      <c r="J82" s="23"/>
      <c r="K82" s="67"/>
      <c r="L82" s="23"/>
      <c r="M82" s="24"/>
      <c r="N82" s="76"/>
      <c r="O82" s="77"/>
      <c r="P82" s="23"/>
      <c r="Q82" s="24"/>
      <c r="R82" s="23"/>
      <c r="S82" s="24"/>
      <c r="T82" s="23"/>
      <c r="U82" s="24"/>
      <c r="V82" s="23"/>
      <c r="W82" s="24"/>
      <c r="X82" s="61"/>
      <c r="Y82" s="64"/>
      <c r="Z82" s="62"/>
      <c r="AA82" s="63"/>
      <c r="AB82" s="61"/>
      <c r="AC82" s="64"/>
      <c r="AD82" s="76"/>
      <c r="AE82" s="77"/>
      <c r="AF82" s="62"/>
    </row>
    <row r="83" spans="1:33" customHeight="1" ht="12.75" s="50" customFormat="1">
      <c r="A83" s="56" t="s">
        <v>76</v>
      </c>
      <c r="B83" s="42"/>
      <c r="C83" s="42">
        <f>SUM(I83:AF83)</f>
        <v>1999000</v>
      </c>
      <c r="D83" s="43"/>
      <c r="E83" s="43"/>
      <c r="F83" s="43"/>
      <c r="G83" s="43"/>
      <c r="I83" s="49"/>
      <c r="J83" s="23"/>
      <c r="K83" s="67"/>
      <c r="L83" s="23"/>
      <c r="M83" s="24"/>
      <c r="N83" s="76"/>
      <c r="O83" s="77"/>
      <c r="P83" s="23"/>
      <c r="Q83" s="24"/>
      <c r="R83" s="23"/>
      <c r="S83" s="24"/>
      <c r="T83" s="23"/>
      <c r="U83" s="24"/>
      <c r="V83" s="61">
        <f>SUM(V84)</f>
        <v>1999000</v>
      </c>
      <c r="W83" s="24"/>
      <c r="X83" s="61"/>
      <c r="Y83" s="64"/>
      <c r="Z83" s="62"/>
      <c r="AA83" s="63"/>
      <c r="AB83" s="61"/>
      <c r="AC83" s="64"/>
      <c r="AD83" s="76"/>
      <c r="AE83" s="77"/>
      <c r="AF83" s="62"/>
    </row>
    <row r="84" spans="1:33" customHeight="1" ht="12.75" s="50" customFormat="1">
      <c r="A84" s="56"/>
      <c r="B84" s="42"/>
      <c r="C84" s="42"/>
      <c r="D84" s="43"/>
      <c r="E84" s="43"/>
      <c r="F84" s="43"/>
      <c r="G84" s="43"/>
      <c r="I84" s="49"/>
      <c r="J84" s="23"/>
      <c r="K84" s="67"/>
      <c r="L84" s="23"/>
      <c r="M84" s="24"/>
      <c r="N84" s="76"/>
      <c r="O84" s="77"/>
      <c r="P84" s="23"/>
      <c r="Q84" s="24"/>
      <c r="R84" s="23"/>
      <c r="S84" s="24"/>
      <c r="T84" s="23"/>
      <c r="U84" s="24" t="s">
        <v>77</v>
      </c>
      <c r="V84" s="23">
        <v>1999000</v>
      </c>
      <c r="W84" s="24"/>
      <c r="X84" s="61"/>
      <c r="Y84" s="64"/>
      <c r="Z84" s="62"/>
      <c r="AA84" s="63"/>
      <c r="AB84" s="61"/>
      <c r="AC84" s="64"/>
      <c r="AD84" s="76"/>
      <c r="AE84" s="77"/>
      <c r="AF84" s="62"/>
    </row>
    <row r="85" spans="1:33" customHeight="1" ht="12.75" s="50" customFormat="1">
      <c r="A85" s="56" t="s">
        <v>78</v>
      </c>
      <c r="B85" s="42"/>
      <c r="C85" s="42">
        <f>SUM(I85:AF85)</f>
        <v>1999000</v>
      </c>
      <c r="D85" s="43"/>
      <c r="E85" s="43"/>
      <c r="F85" s="43"/>
      <c r="G85" s="43"/>
      <c r="I85" s="49"/>
      <c r="J85" s="23"/>
      <c r="K85" s="67"/>
      <c r="L85" s="23"/>
      <c r="M85" s="24"/>
      <c r="N85" s="76"/>
      <c r="O85" s="77"/>
      <c r="P85" s="23"/>
      <c r="Q85" s="24"/>
      <c r="R85" s="23"/>
      <c r="S85" s="24"/>
      <c r="T85" s="23"/>
      <c r="U85" s="24"/>
      <c r="V85" s="61">
        <f>SUM(V86)</f>
        <v>1999000</v>
      </c>
      <c r="W85" s="24"/>
      <c r="X85" s="61"/>
      <c r="Y85" s="64"/>
      <c r="Z85" s="62"/>
      <c r="AA85" s="63"/>
      <c r="AB85" s="61"/>
      <c r="AC85" s="64"/>
      <c r="AD85" s="76"/>
      <c r="AE85" s="77"/>
      <c r="AF85" s="62"/>
    </row>
    <row r="86" spans="1:33" customHeight="1" ht="12.75" s="50" customFormat="1">
      <c r="A86" s="56"/>
      <c r="B86" s="42"/>
      <c r="C86" s="42"/>
      <c r="D86" s="43"/>
      <c r="E86" s="43"/>
      <c r="F86" s="43"/>
      <c r="G86" s="43"/>
      <c r="I86" s="49"/>
      <c r="J86" s="23"/>
      <c r="K86" s="67"/>
      <c r="L86" s="23"/>
      <c r="M86" s="24"/>
      <c r="N86" s="76"/>
      <c r="O86" s="77"/>
      <c r="P86" s="23"/>
      <c r="Q86" s="24"/>
      <c r="R86" s="23"/>
      <c r="S86" s="24"/>
      <c r="T86" s="23"/>
      <c r="U86" s="24" t="s">
        <v>79</v>
      </c>
      <c r="V86" s="23">
        <v>1999000</v>
      </c>
      <c r="W86" s="24"/>
      <c r="X86" s="61"/>
      <c r="Y86" s="64"/>
      <c r="Z86" s="62"/>
      <c r="AA86" s="63"/>
      <c r="AB86" s="61"/>
      <c r="AC86" s="64"/>
      <c r="AD86" s="76"/>
      <c r="AE86" s="77"/>
      <c r="AF86" s="62"/>
    </row>
    <row r="87" spans="1:33" customHeight="1" ht="12.75" s="50" customFormat="1">
      <c r="A87" s="56" t="s">
        <v>80</v>
      </c>
      <c r="B87" s="42"/>
      <c r="C87" s="42">
        <f>SUM(I87:AF87)</f>
        <v>2998000</v>
      </c>
      <c r="D87" s="43"/>
      <c r="E87" s="43"/>
      <c r="F87" s="43"/>
      <c r="G87" s="43"/>
      <c r="I87" s="49"/>
      <c r="J87" s="23"/>
      <c r="K87" s="67"/>
      <c r="L87" s="23"/>
      <c r="M87" s="24"/>
      <c r="N87" s="76"/>
      <c r="O87" s="77"/>
      <c r="P87" s="23"/>
      <c r="Q87" s="24"/>
      <c r="R87" s="23"/>
      <c r="S87" s="24"/>
      <c r="T87" s="23"/>
      <c r="U87" s="24"/>
      <c r="V87" s="61">
        <f>SUM(V88)</f>
        <v>2998000</v>
      </c>
      <c r="W87" s="24"/>
      <c r="X87" s="61"/>
      <c r="Y87" s="64"/>
      <c r="Z87" s="62"/>
      <c r="AA87" s="63"/>
      <c r="AB87" s="61"/>
      <c r="AC87" s="64"/>
      <c r="AD87" s="76"/>
      <c r="AE87" s="77"/>
      <c r="AF87" s="62"/>
    </row>
    <row r="88" spans="1:33" customHeight="1" ht="12.75" s="50" customFormat="1">
      <c r="A88" s="56"/>
      <c r="B88" s="42"/>
      <c r="C88" s="42"/>
      <c r="D88" s="43"/>
      <c r="E88" s="43"/>
      <c r="F88" s="43"/>
      <c r="G88" s="43"/>
      <c r="I88" s="49"/>
      <c r="J88" s="23"/>
      <c r="K88" s="67"/>
      <c r="L88" s="23"/>
      <c r="M88" s="24"/>
      <c r="N88" s="76"/>
      <c r="O88" s="77"/>
      <c r="P88" s="23"/>
      <c r="Q88" s="24"/>
      <c r="R88" s="23"/>
      <c r="S88" s="24"/>
      <c r="T88" s="23"/>
      <c r="U88" s="24" t="s">
        <v>81</v>
      </c>
      <c r="V88" s="23">
        <v>2998000</v>
      </c>
      <c r="W88" s="24"/>
      <c r="X88" s="61"/>
      <c r="Y88" s="64"/>
      <c r="Z88" s="62"/>
      <c r="AA88" s="63"/>
      <c r="AB88" s="61"/>
      <c r="AC88" s="64"/>
      <c r="AD88" s="76"/>
      <c r="AE88" s="77"/>
      <c r="AF88" s="62"/>
    </row>
    <row r="89" spans="1:33" customHeight="1" ht="12.75" s="50" customFormat="1">
      <c r="A89" s="51" t="s">
        <v>82</v>
      </c>
      <c r="B89" s="42"/>
      <c r="C89" s="42"/>
      <c r="D89" s="43"/>
      <c r="E89" s="43"/>
      <c r="F89" s="43"/>
      <c r="G89" s="43"/>
      <c r="I89" s="49"/>
      <c r="J89" s="23"/>
      <c r="K89" s="67"/>
      <c r="L89" s="23"/>
      <c r="M89" s="24"/>
      <c r="N89" s="76"/>
      <c r="O89" s="77"/>
      <c r="P89" s="23"/>
      <c r="Q89" s="24"/>
      <c r="R89" s="23"/>
      <c r="S89" s="24"/>
      <c r="T89" s="23"/>
      <c r="U89" s="24"/>
      <c r="V89" s="23"/>
      <c r="W89" s="24"/>
      <c r="X89" s="61"/>
      <c r="Y89" s="64"/>
      <c r="Z89" s="62"/>
      <c r="AA89" s="63"/>
      <c r="AB89" s="61"/>
      <c r="AC89" s="64"/>
      <c r="AD89" s="76"/>
      <c r="AE89" s="77"/>
      <c r="AF89" s="62"/>
    </row>
    <row r="90" spans="1:33" customHeight="1" ht="12.75" s="50" customFormat="1">
      <c r="A90" s="56" t="s">
        <v>83</v>
      </c>
      <c r="B90" s="42">
        <f>SUM(I90:AF90)</f>
        <v>212103.5</v>
      </c>
      <c r="C90" s="42"/>
      <c r="D90" s="43"/>
      <c r="E90" s="43"/>
      <c r="F90" s="43"/>
      <c r="G90" s="43"/>
      <c r="I90" s="49"/>
      <c r="J90" s="23"/>
      <c r="K90" s="67"/>
      <c r="L90" s="23"/>
      <c r="M90" s="24"/>
      <c r="N90" s="76"/>
      <c r="O90" s="77"/>
      <c r="P90" s="23"/>
      <c r="Q90" s="24"/>
      <c r="R90" s="23"/>
      <c r="S90" s="24"/>
      <c r="T90" s="23"/>
      <c r="U90" s="24"/>
      <c r="V90" s="23"/>
      <c r="W90" s="24"/>
      <c r="X90" s="61"/>
      <c r="Y90" s="64"/>
      <c r="Z90" s="62"/>
      <c r="AA90" s="63"/>
      <c r="AB90" s="61">
        <f>SUM(AB91)</f>
        <v>212103.5</v>
      </c>
      <c r="AC90" s="64"/>
      <c r="AD90" s="76"/>
      <c r="AE90" s="77"/>
      <c r="AF90" s="62"/>
    </row>
    <row r="91" spans="1:33" customHeight="1" ht="12" s="50" customFormat="1">
      <c r="A91" s="79"/>
      <c r="B91" s="42"/>
      <c r="C91" s="42"/>
      <c r="D91" s="43"/>
      <c r="E91" s="43"/>
      <c r="F91" s="43"/>
      <c r="G91" s="43"/>
      <c r="I91" s="49"/>
      <c r="J91" s="23"/>
      <c r="K91" s="67"/>
      <c r="L91" s="23"/>
      <c r="M91" s="24"/>
      <c r="N91" s="23"/>
      <c r="O91" s="24"/>
      <c r="P91" s="23"/>
      <c r="Q91" s="24"/>
      <c r="R91" s="23"/>
      <c r="S91" s="38"/>
      <c r="T91" s="37"/>
      <c r="U91" s="24"/>
      <c r="V91" s="23"/>
      <c r="W91" s="24"/>
      <c r="X91" s="23"/>
      <c r="Y91" s="24"/>
      <c r="Z91" s="61"/>
      <c r="AA91" s="24" t="s">
        <v>84</v>
      </c>
      <c r="AB91" s="23">
        <v>212103.5</v>
      </c>
      <c r="AC91" s="24"/>
      <c r="AD91" s="37"/>
      <c r="AE91" s="38"/>
      <c r="AF91" s="23"/>
    </row>
    <row r="92" spans="1:33" customHeight="1" ht="12" s="50" customFormat="1">
      <c r="A92" s="79" t="s">
        <v>85</v>
      </c>
      <c r="B92" s="42"/>
      <c r="C92" s="42">
        <f>SUM(I92:AF92)</f>
        <v>0</v>
      </c>
      <c r="D92" s="43"/>
      <c r="E92" s="43"/>
      <c r="F92" s="43"/>
      <c r="G92" s="43"/>
      <c r="I92" s="49"/>
      <c r="J92" s="23"/>
      <c r="K92" s="67"/>
      <c r="L92" s="23"/>
      <c r="M92" s="24"/>
      <c r="N92" s="23"/>
      <c r="O92" s="24"/>
      <c r="P92" s="23"/>
      <c r="Q92" s="24"/>
      <c r="R92" s="23"/>
      <c r="S92" s="24"/>
      <c r="T92" s="23"/>
      <c r="U92" s="24"/>
      <c r="V92" s="23"/>
      <c r="W92" s="24"/>
      <c r="X92" s="23"/>
      <c r="Y92" s="24"/>
      <c r="Z92" s="23"/>
      <c r="AA92" s="24"/>
      <c r="AB92" s="23"/>
      <c r="AC92" s="24"/>
      <c r="AD92" s="37"/>
      <c r="AE92" s="38"/>
      <c r="AF92" s="23"/>
    </row>
    <row r="93" spans="1:33" customHeight="1" ht="12" s="50" customFormat="1">
      <c r="A93" s="79" t="s">
        <v>86</v>
      </c>
      <c r="B93" s="42"/>
      <c r="C93" s="42"/>
      <c r="D93" s="43"/>
      <c r="E93" s="43"/>
      <c r="F93" s="43"/>
      <c r="G93" s="43"/>
      <c r="I93" s="49"/>
      <c r="J93" s="23"/>
      <c r="K93" s="67"/>
      <c r="L93" s="23"/>
      <c r="M93" s="24"/>
      <c r="N93" s="23"/>
      <c r="O93" s="24"/>
      <c r="P93" s="23"/>
      <c r="Q93" s="24"/>
      <c r="R93" s="23"/>
      <c r="S93" s="24"/>
      <c r="T93" s="23"/>
      <c r="U93" s="24"/>
      <c r="V93" s="23"/>
      <c r="W93" s="24"/>
      <c r="X93" s="23"/>
      <c r="Y93" s="24"/>
      <c r="Z93" s="23"/>
      <c r="AA93" s="24"/>
      <c r="AB93" s="23"/>
      <c r="AC93" s="24"/>
      <c r="AD93" s="37"/>
      <c r="AE93" s="38"/>
      <c r="AF93" s="23"/>
    </row>
    <row r="94" spans="1:33" s="50" customFormat="1">
      <c r="A94" s="80"/>
      <c r="B94" s="42"/>
      <c r="C94" s="42"/>
      <c r="D94" s="43"/>
      <c r="E94" s="43"/>
      <c r="F94" s="43"/>
      <c r="G94" s="43"/>
      <c r="I94" s="49"/>
      <c r="J94" s="23"/>
      <c r="K94" s="67"/>
      <c r="L94" s="23"/>
      <c r="M94" s="24"/>
      <c r="N94" s="23"/>
      <c r="O94" s="24"/>
      <c r="P94" s="23"/>
      <c r="Q94" s="24"/>
      <c r="R94" s="23"/>
      <c r="S94" s="24"/>
      <c r="T94" s="23"/>
      <c r="U94" s="24"/>
      <c r="V94" s="23"/>
      <c r="W94" s="24"/>
      <c r="X94" s="23"/>
      <c r="Y94" s="24"/>
      <c r="Z94" s="23"/>
      <c r="AA94" s="24"/>
      <c r="AB94" s="23"/>
      <c r="AC94" s="24"/>
      <c r="AD94" s="23"/>
      <c r="AE94" s="24"/>
      <c r="AF94" s="47"/>
    </row>
    <row r="95" spans="1:33" customHeight="1" ht="12" s="50" customFormat="1">
      <c r="A95" s="79" t="s">
        <v>87</v>
      </c>
      <c r="B95" s="42"/>
      <c r="C95" s="42">
        <f>SUM(I95:AF95)</f>
        <v>0</v>
      </c>
      <c r="D95" s="43"/>
      <c r="E95" s="43"/>
      <c r="F95" s="43"/>
      <c r="G95" s="43"/>
      <c r="I95" s="49"/>
      <c r="J95" s="23"/>
      <c r="K95" s="67"/>
      <c r="L95" s="23"/>
      <c r="M95" s="24"/>
      <c r="N95" s="37"/>
      <c r="O95" s="24"/>
      <c r="P95" s="23"/>
      <c r="Q95" s="24"/>
      <c r="R95" s="37"/>
      <c r="S95" s="24"/>
      <c r="T95" s="37"/>
      <c r="U95" s="24"/>
      <c r="V95" s="23"/>
      <c r="W95" s="24"/>
      <c r="X95" s="61"/>
      <c r="Y95" s="24"/>
      <c r="Z95" s="61"/>
      <c r="AA95" s="64"/>
      <c r="AB95" s="61"/>
      <c r="AC95" s="64"/>
      <c r="AD95" s="76"/>
      <c r="AE95" s="77"/>
      <c r="AF95" s="61"/>
    </row>
    <row r="96" spans="1:33" customHeight="1" ht="12" s="50" customFormat="1">
      <c r="A96" s="79"/>
      <c r="B96" s="42"/>
      <c r="C96" s="42"/>
      <c r="D96" s="43"/>
      <c r="E96" s="43"/>
      <c r="F96" s="43"/>
      <c r="G96" s="43"/>
      <c r="I96" s="49"/>
      <c r="J96" s="23"/>
      <c r="K96" s="67"/>
      <c r="L96" s="23"/>
      <c r="M96" s="67"/>
      <c r="N96" s="23"/>
      <c r="O96" s="24"/>
      <c r="P96" s="23"/>
      <c r="Q96" s="24"/>
      <c r="R96" s="23"/>
      <c r="S96" s="24"/>
      <c r="T96" s="23"/>
      <c r="U96" s="24"/>
      <c r="V96" s="23"/>
      <c r="W96" s="24"/>
      <c r="X96" s="23"/>
      <c r="Y96" s="24"/>
      <c r="Z96" s="23"/>
      <c r="AA96" s="24"/>
      <c r="AB96" s="23"/>
      <c r="AC96" s="64"/>
      <c r="AD96" s="76"/>
      <c r="AE96" s="77"/>
      <c r="AF96" s="23"/>
    </row>
    <row r="97" spans="1:33" customHeight="1" ht="12" s="50" customFormat="1">
      <c r="A97" s="79" t="s">
        <v>88</v>
      </c>
      <c r="B97" s="42"/>
      <c r="C97" s="42">
        <f>SUM(I97:AF97)</f>
        <v>81573.52</v>
      </c>
      <c r="D97" s="43"/>
      <c r="E97" s="43"/>
      <c r="F97" s="43"/>
      <c r="G97" s="43"/>
      <c r="I97" s="49"/>
      <c r="J97" s="23"/>
      <c r="K97" s="67"/>
      <c r="L97" s="23"/>
      <c r="M97" s="67"/>
      <c r="N97" s="23"/>
      <c r="O97" s="24"/>
      <c r="P97" s="23"/>
      <c r="Q97" s="24"/>
      <c r="R97" s="23"/>
      <c r="S97" s="24"/>
      <c r="T97" s="23"/>
      <c r="U97" s="24"/>
      <c r="V97" s="23"/>
      <c r="W97" s="24"/>
      <c r="X97" s="23"/>
      <c r="Y97" s="24"/>
      <c r="Z97" s="61"/>
      <c r="AA97" s="24"/>
      <c r="AB97" s="61">
        <f>SUM(AB98:AB99)</f>
        <v>81573.52</v>
      </c>
      <c r="AC97" s="64"/>
      <c r="AD97" s="76"/>
      <c r="AE97" s="77"/>
      <c r="AF97" s="23"/>
    </row>
    <row r="98" spans="1:33" customHeight="1" ht="12" s="50" customFormat="1">
      <c r="A98" s="79" t="s">
        <v>89</v>
      </c>
      <c r="B98" s="42"/>
      <c r="C98" s="42"/>
      <c r="D98" s="43"/>
      <c r="E98" s="43"/>
      <c r="F98" s="43"/>
      <c r="G98" s="43"/>
      <c r="I98" s="49"/>
      <c r="J98" s="23"/>
      <c r="K98" s="67"/>
      <c r="L98" s="23"/>
      <c r="M98" s="67"/>
      <c r="N98" s="23"/>
      <c r="O98" s="24"/>
      <c r="P98" s="23"/>
      <c r="Q98" s="24"/>
      <c r="R98" s="23"/>
      <c r="S98" s="24"/>
      <c r="T98" s="23"/>
      <c r="U98" s="24"/>
      <c r="V98" s="23"/>
      <c r="W98" s="24"/>
      <c r="X98" s="23"/>
      <c r="Y98" s="24"/>
      <c r="Z98" s="61"/>
      <c r="AA98" s="24" t="s">
        <v>90</v>
      </c>
      <c r="AB98" s="23">
        <v>37647.52</v>
      </c>
      <c r="AC98" s="64"/>
      <c r="AD98" s="76"/>
      <c r="AE98" s="77"/>
      <c r="AF98" s="23"/>
    </row>
    <row r="99" spans="1:33" customHeight="1" ht="12" s="50" customFormat="1">
      <c r="A99" s="79"/>
      <c r="B99" s="42"/>
      <c r="C99" s="42"/>
      <c r="D99" s="43"/>
      <c r="E99" s="43"/>
      <c r="F99" s="43"/>
      <c r="G99" s="43"/>
      <c r="I99" s="49"/>
      <c r="J99" s="23"/>
      <c r="K99" s="67"/>
      <c r="L99" s="23"/>
      <c r="M99" s="24"/>
      <c r="N99" s="23"/>
      <c r="O99" s="24"/>
      <c r="P99" s="23"/>
      <c r="Q99" s="24"/>
      <c r="R99" s="23"/>
      <c r="S99" s="24"/>
      <c r="T99" s="23"/>
      <c r="U99" s="24"/>
      <c r="V99" s="23"/>
      <c r="W99" s="24"/>
      <c r="X99" s="23"/>
      <c r="Y99" s="24"/>
      <c r="Z99" s="23"/>
      <c r="AA99" s="24" t="s">
        <v>91</v>
      </c>
      <c r="AB99" s="23">
        <v>43926</v>
      </c>
      <c r="AC99" s="24"/>
      <c r="AD99" s="23"/>
      <c r="AE99" s="24"/>
      <c r="AF99" s="23"/>
    </row>
    <row r="100" spans="1:33" customHeight="1" ht="12" s="50" customFormat="1">
      <c r="A100" s="79" t="s">
        <v>92</v>
      </c>
      <c r="B100" s="42"/>
      <c r="C100" s="42">
        <f>SUM(I100:AF100)</f>
        <v>0</v>
      </c>
      <c r="D100" s="43"/>
      <c r="F100" s="43"/>
      <c r="G100" s="43"/>
      <c r="I100" s="49"/>
      <c r="J100" s="23"/>
      <c r="K100" s="67"/>
      <c r="L100" s="23"/>
      <c r="M100" s="24"/>
      <c r="N100" s="23"/>
      <c r="O100" s="24"/>
      <c r="P100" s="23"/>
      <c r="Q100" s="24"/>
      <c r="R100" s="23"/>
      <c r="S100" s="24"/>
      <c r="T100" s="23"/>
      <c r="U100" s="24"/>
      <c r="V100" s="39"/>
      <c r="W100" s="40"/>
      <c r="X100" s="23"/>
      <c r="Y100" s="24"/>
      <c r="Z100" s="23"/>
      <c r="AA100" s="24"/>
      <c r="AB100" s="39"/>
      <c r="AC100" s="40"/>
      <c r="AD100" s="23"/>
      <c r="AE100" s="24"/>
      <c r="AF100" s="81"/>
    </row>
    <row r="101" spans="1:33" customHeight="1" ht="12" s="50" customFormat="1">
      <c r="A101" s="79"/>
      <c r="B101" s="42"/>
      <c r="C101" s="42"/>
      <c r="D101" s="43"/>
      <c r="E101" s="43"/>
      <c r="F101" s="43"/>
      <c r="G101" s="43"/>
      <c r="I101" s="49"/>
      <c r="J101" s="23"/>
      <c r="K101" s="67"/>
      <c r="L101" s="23"/>
      <c r="M101" s="24"/>
      <c r="N101" s="23"/>
      <c r="O101" s="24"/>
      <c r="P101" s="23"/>
      <c r="Q101" s="24"/>
      <c r="R101" s="23"/>
      <c r="S101" s="24"/>
      <c r="T101" s="23"/>
      <c r="U101" s="24"/>
      <c r="V101" s="23"/>
      <c r="W101" s="24"/>
      <c r="X101" s="61"/>
      <c r="Y101" s="64"/>
      <c r="Z101" s="23"/>
      <c r="AA101" s="24"/>
      <c r="AB101" s="23"/>
      <c r="AC101" s="24"/>
      <c r="AD101" s="23"/>
      <c r="AE101" s="24"/>
      <c r="AF101" s="65"/>
    </row>
    <row r="102" spans="1:33" customHeight="1" ht="12" s="50" customFormat="1">
      <c r="A102" s="79" t="s">
        <v>93</v>
      </c>
      <c r="B102" s="42"/>
      <c r="C102" s="42">
        <f>SUM(I102:AF102)</f>
        <v>0</v>
      </c>
      <c r="D102" s="43"/>
      <c r="E102" s="43"/>
      <c r="F102" s="43"/>
      <c r="G102" s="43"/>
      <c r="I102" s="49"/>
      <c r="J102" s="23"/>
      <c r="K102" s="67"/>
      <c r="L102" s="23"/>
      <c r="M102" s="24"/>
      <c r="N102" s="23"/>
      <c r="O102" s="24"/>
      <c r="P102" s="23"/>
      <c r="Q102" s="24"/>
      <c r="R102" s="23"/>
      <c r="S102" s="24"/>
      <c r="T102" s="23"/>
      <c r="U102" s="24"/>
      <c r="V102" s="23"/>
      <c r="W102" s="24"/>
      <c r="X102" s="23"/>
      <c r="Y102" s="24"/>
      <c r="Z102" s="23"/>
      <c r="AA102" s="24"/>
      <c r="AB102" s="23"/>
      <c r="AC102" s="24"/>
      <c r="AD102" s="23"/>
      <c r="AE102" s="24"/>
      <c r="AF102" s="23"/>
    </row>
    <row r="103" spans="1:33" customHeight="1" ht="12" s="50" customFormat="1">
      <c r="A103" s="79"/>
      <c r="B103" s="42"/>
      <c r="C103" s="42"/>
      <c r="D103" s="43"/>
      <c r="E103" s="43"/>
      <c r="F103" s="43"/>
      <c r="G103" s="43"/>
      <c r="I103" s="49"/>
      <c r="J103" s="23"/>
      <c r="K103" s="67"/>
      <c r="L103" s="23"/>
      <c r="M103" s="24"/>
      <c r="N103" s="23"/>
      <c r="O103" s="24"/>
      <c r="P103" s="23"/>
      <c r="Q103" s="24"/>
      <c r="R103" s="23"/>
      <c r="S103" s="24"/>
      <c r="T103" s="23"/>
      <c r="U103" s="24"/>
      <c r="V103" s="23"/>
      <c r="W103" s="24"/>
      <c r="X103" s="23"/>
      <c r="Y103" s="24"/>
      <c r="Z103" s="23"/>
      <c r="AA103" s="24"/>
      <c r="AB103" s="23"/>
      <c r="AC103" s="24"/>
      <c r="AD103" s="23"/>
      <c r="AE103" s="24"/>
      <c r="AF103" s="23"/>
    </row>
    <row r="104" spans="1:33" customHeight="1" ht="12" s="50" customFormat="1">
      <c r="A104" s="79" t="s">
        <v>94</v>
      </c>
      <c r="B104" s="42"/>
      <c r="C104" s="42">
        <f>SUM(I104:AF104)</f>
        <v>0</v>
      </c>
      <c r="D104" s="43"/>
      <c r="E104" s="43"/>
      <c r="F104" s="43"/>
      <c r="G104" s="43"/>
      <c r="I104" s="49"/>
      <c r="J104" s="23"/>
      <c r="K104" s="67"/>
      <c r="L104" s="23"/>
      <c r="M104" s="24"/>
      <c r="N104" s="37"/>
      <c r="O104" s="24"/>
      <c r="P104" s="23"/>
      <c r="Q104" s="24"/>
      <c r="R104" s="23"/>
      <c r="S104" s="24"/>
      <c r="T104" s="23"/>
      <c r="U104" s="24"/>
      <c r="V104" s="23"/>
      <c r="W104" s="24"/>
      <c r="X104" s="23"/>
      <c r="Y104" s="24"/>
      <c r="Z104" s="23"/>
      <c r="AA104" s="24"/>
      <c r="AB104" s="61"/>
      <c r="AC104" s="24"/>
      <c r="AD104" s="23"/>
      <c r="AE104" s="24"/>
      <c r="AF104" s="82"/>
    </row>
    <row r="105" spans="1:33" customHeight="1" ht="12" s="50" customFormat="1">
      <c r="A105" s="79"/>
      <c r="B105" s="42"/>
      <c r="C105" s="42"/>
      <c r="D105" s="43"/>
      <c r="E105" s="43"/>
      <c r="F105" s="43"/>
      <c r="G105" s="43"/>
      <c r="I105" s="49"/>
      <c r="J105" s="23"/>
      <c r="K105" s="67"/>
      <c r="L105" s="23"/>
      <c r="M105" s="67"/>
      <c r="N105" s="23"/>
      <c r="O105" s="24"/>
      <c r="P105" s="23"/>
      <c r="Q105" s="24"/>
      <c r="R105" s="23"/>
      <c r="S105" s="24"/>
      <c r="T105" s="23"/>
      <c r="U105" s="24"/>
      <c r="V105" s="23"/>
      <c r="W105" s="24"/>
      <c r="X105" s="23"/>
      <c r="Y105" s="24"/>
      <c r="Z105" s="23"/>
      <c r="AA105" s="24"/>
      <c r="AB105" s="23"/>
      <c r="AC105" s="24"/>
      <c r="AD105" s="23"/>
      <c r="AE105" s="24"/>
      <c r="AF105" s="82"/>
    </row>
    <row r="106" spans="1:33" customHeight="1" ht="12" s="50" customFormat="1">
      <c r="A106" s="79" t="s">
        <v>95</v>
      </c>
      <c r="B106" s="42"/>
      <c r="C106" s="42">
        <f>SUM(I106:AF106)</f>
        <v>249500</v>
      </c>
      <c r="D106" s="43"/>
      <c r="E106" s="43"/>
      <c r="F106" s="43"/>
      <c r="G106" s="43"/>
      <c r="I106" s="49"/>
      <c r="J106" s="23"/>
      <c r="K106" s="67"/>
      <c r="L106" s="23"/>
      <c r="M106" s="67"/>
      <c r="N106" s="23"/>
      <c r="O106" s="24"/>
      <c r="P106" s="23"/>
      <c r="Q106" s="24"/>
      <c r="R106" s="23"/>
      <c r="S106" s="24"/>
      <c r="T106" s="23"/>
      <c r="U106" s="24"/>
      <c r="V106" s="23"/>
      <c r="W106" s="24"/>
      <c r="X106" s="9">
        <v>249500</v>
      </c>
      <c r="Y106" s="24"/>
      <c r="Z106" s="23"/>
      <c r="AA106" s="24"/>
      <c r="AB106" s="23"/>
      <c r="AC106" s="24"/>
      <c r="AD106" s="23"/>
      <c r="AE106" s="24"/>
      <c r="AF106" s="82"/>
    </row>
    <row r="107" spans="1:33" customHeight="1" ht="13.5" s="50" customFormat="1">
      <c r="A107" s="43"/>
      <c r="B107" s="42"/>
      <c r="C107" s="42"/>
      <c r="D107" s="43"/>
      <c r="E107" s="43"/>
      <c r="F107" s="43"/>
      <c r="G107" s="43"/>
      <c r="I107" s="49"/>
      <c r="J107" s="23"/>
      <c r="K107" s="67"/>
      <c r="L107" s="23"/>
      <c r="M107" s="24"/>
      <c r="N107" s="23"/>
      <c r="O107" s="24"/>
      <c r="P107" s="23"/>
      <c r="Q107" s="24"/>
      <c r="R107" s="23"/>
      <c r="S107" s="24"/>
      <c r="T107" s="23"/>
      <c r="U107" s="24"/>
      <c r="V107" s="23"/>
      <c r="W107" s="24"/>
      <c r="X107" s="23"/>
      <c r="Y107" s="24"/>
      <c r="Z107" s="23"/>
      <c r="AA107" s="24"/>
      <c r="AB107" s="23"/>
      <c r="AC107" s="24"/>
      <c r="AD107" s="23"/>
      <c r="AE107" s="24"/>
      <c r="AF107" s="61"/>
    </row>
    <row r="108" spans="1:33" s="50" customFormat="1">
      <c r="A108" s="51" t="s">
        <v>96</v>
      </c>
      <c r="B108" s="52">
        <f>SUM(B90:B106)</f>
        <v>212103.5</v>
      </c>
      <c r="C108" s="52">
        <f>SUM(C36:C106)</f>
        <v>9440293.6</v>
      </c>
      <c r="D108" s="44"/>
      <c r="E108" s="44"/>
      <c r="F108" s="53"/>
      <c r="G108" s="44"/>
      <c r="I108" s="49"/>
      <c r="J108" s="23"/>
      <c r="K108" s="67"/>
      <c r="L108" s="23"/>
      <c r="M108" s="24"/>
      <c r="N108" s="23"/>
      <c r="O108" s="24"/>
      <c r="P108" s="23"/>
      <c r="Q108" s="24"/>
      <c r="R108" s="47"/>
      <c r="S108" s="49"/>
      <c r="T108" s="23"/>
      <c r="U108" s="24"/>
      <c r="V108" s="23"/>
      <c r="W108" s="24"/>
      <c r="X108" s="23"/>
      <c r="Y108" s="24"/>
      <c r="Z108" s="23"/>
      <c r="AA108" s="24"/>
      <c r="AB108" s="23"/>
      <c r="AC108" s="24"/>
      <c r="AD108" s="23"/>
      <c r="AE108" s="24"/>
      <c r="AF108" s="47"/>
    </row>
    <row r="109" spans="1:33" s="50" customFormat="1">
      <c r="A109" s="51" t="s">
        <v>97</v>
      </c>
      <c r="B109" s="52">
        <f>+B33-B108</f>
        <v>11754696.15</v>
      </c>
      <c r="C109" s="52">
        <f>+C33-C108</f>
        <v>136589281.41</v>
      </c>
      <c r="D109" s="51"/>
      <c r="E109" s="51"/>
      <c r="F109" s="53"/>
      <c r="G109" s="53">
        <f>+G33-C108-B108</f>
        <v>148343977.56</v>
      </c>
      <c r="H109" s="54"/>
      <c r="I109" s="55"/>
      <c r="J109" s="23"/>
      <c r="K109" s="67"/>
      <c r="L109" s="23"/>
      <c r="M109" s="24"/>
      <c r="N109" s="23"/>
      <c r="O109" s="24"/>
      <c r="P109" s="23"/>
      <c r="Q109" s="24"/>
      <c r="R109" s="23"/>
      <c r="S109" s="24"/>
      <c r="T109" s="23"/>
      <c r="U109" s="24"/>
      <c r="V109" s="23"/>
      <c r="W109" s="24"/>
      <c r="X109" s="23"/>
      <c r="Y109" s="24"/>
      <c r="Z109" s="23"/>
      <c r="AA109" s="24"/>
      <c r="AB109" s="23"/>
      <c r="AC109" s="24"/>
      <c r="AD109" s="23"/>
      <c r="AE109" s="24"/>
      <c r="AF109" s="23"/>
    </row>
    <row r="110" spans="1:33" s="50" customFormat="1">
      <c r="A110" s="83"/>
      <c r="B110" s="84"/>
      <c r="C110" s="84"/>
      <c r="D110" s="83"/>
      <c r="E110" s="83"/>
      <c r="F110" s="54"/>
      <c r="G110" s="54"/>
      <c r="H110" s="54"/>
      <c r="I110" s="55"/>
      <c r="J110" s="23"/>
      <c r="K110" s="67"/>
      <c r="L110" s="23"/>
      <c r="M110" s="24"/>
      <c r="N110" s="23"/>
      <c r="O110" s="24"/>
      <c r="P110" s="23"/>
      <c r="Q110" s="24"/>
      <c r="R110" s="23"/>
      <c r="S110" s="24"/>
      <c r="T110" s="23"/>
      <c r="U110" s="24"/>
      <c r="V110" s="23"/>
      <c r="W110" s="24"/>
      <c r="X110" s="23"/>
      <c r="Y110" s="24"/>
      <c r="Z110" s="23"/>
      <c r="AA110" s="24"/>
      <c r="AB110" s="23"/>
      <c r="AC110" s="24"/>
      <c r="AD110" s="23"/>
      <c r="AE110" s="24"/>
      <c r="AF110" s="23"/>
    </row>
    <row r="111" spans="1:33" customHeight="1" ht="14.25" s="50" customFormat="1">
      <c r="A111" s="83"/>
      <c r="B111" s="84"/>
      <c r="C111" s="84"/>
      <c r="D111" s="83"/>
      <c r="E111" s="83"/>
      <c r="F111" s="54"/>
      <c r="G111" s="54"/>
      <c r="H111" s="54"/>
      <c r="I111" s="55"/>
      <c r="J111" s="23"/>
      <c r="K111" s="67"/>
      <c r="L111" s="23"/>
      <c r="M111" s="24"/>
      <c r="N111" s="23"/>
      <c r="O111" s="24"/>
      <c r="P111" s="23"/>
      <c r="Q111" s="24"/>
      <c r="R111" s="23"/>
      <c r="S111" s="24"/>
      <c r="T111" s="23"/>
      <c r="U111" s="24"/>
      <c r="V111" s="23"/>
      <c r="W111" s="24"/>
      <c r="X111" s="23"/>
      <c r="Y111" s="24"/>
      <c r="Z111" s="23"/>
      <c r="AA111" s="24"/>
      <c r="AB111" s="23"/>
      <c r="AC111" s="24"/>
      <c r="AD111" s="23"/>
      <c r="AE111" s="24"/>
      <c r="AF111" s="23"/>
    </row>
    <row r="112" spans="1:33" customHeight="1" ht="15.75" s="50" customFormat="1">
      <c r="A112" s="83" t="s">
        <v>98</v>
      </c>
      <c r="B112" s="84"/>
      <c r="C112" s="84"/>
      <c r="D112" s="83"/>
      <c r="E112" s="83"/>
      <c r="F112" s="54"/>
      <c r="G112" s="54"/>
      <c r="H112" s="54"/>
      <c r="I112" s="55"/>
      <c r="J112" s="23"/>
      <c r="K112" s="67"/>
      <c r="L112" s="23"/>
      <c r="M112" s="24"/>
      <c r="N112" s="23"/>
      <c r="O112" s="24"/>
      <c r="P112" s="23"/>
      <c r="Q112" s="24"/>
      <c r="R112" s="23"/>
      <c r="S112" s="24"/>
      <c r="T112" s="23"/>
      <c r="U112" s="24"/>
      <c r="V112" s="23"/>
      <c r="W112" s="24"/>
      <c r="X112" s="23"/>
      <c r="Y112" s="24"/>
      <c r="Z112" s="23"/>
      <c r="AA112" s="24"/>
      <c r="AB112" s="23"/>
      <c r="AC112" s="24"/>
      <c r="AD112" s="23"/>
      <c r="AE112" s="24"/>
      <c r="AF112" s="23"/>
    </row>
    <row r="113" spans="1:33">
      <c r="B113" s="16"/>
      <c r="T113" s="85"/>
      <c r="U113" s="32"/>
    </row>
    <row r="114" spans="1:33">
      <c r="A114" s="16"/>
      <c r="B114" s="16"/>
      <c r="T114" s="85"/>
      <c r="U114" s="32"/>
    </row>
    <row r="115" spans="1:33">
      <c r="B115" s="16"/>
      <c r="E115" s="16"/>
      <c r="T115" s="85"/>
      <c r="U115" s="32"/>
    </row>
    <row r="116" spans="1:33">
      <c r="B116" s="16"/>
      <c r="T116" s="85"/>
      <c r="U116" s="32"/>
    </row>
    <row r="117" spans="1:33" s="19" customFormat="1">
      <c r="A117" s="3" t="s">
        <v>99</v>
      </c>
      <c r="B117" s="94" t="s">
        <v>100</v>
      </c>
      <c r="C117" s="94"/>
      <c r="D117" s="94" t="s">
        <v>101</v>
      </c>
      <c r="E117" s="94"/>
      <c r="F117" s="94"/>
      <c r="G117" s="2"/>
      <c r="H117" s="3"/>
      <c r="I117" s="4"/>
      <c r="K117" s="20"/>
      <c r="M117" s="18"/>
      <c r="O117" s="18"/>
      <c r="Q117" s="18"/>
      <c r="S117" s="18"/>
      <c r="U117" s="18"/>
      <c r="W117" s="18"/>
      <c r="Y117" s="18"/>
      <c r="Z117" s="21"/>
      <c r="AA117" s="22"/>
      <c r="AB117" s="23"/>
      <c r="AC117" s="24"/>
      <c r="AE117" s="18"/>
    </row>
    <row r="118" spans="1:33" s="19" customFormat="1">
      <c r="A118" s="86" t="s">
        <v>102</v>
      </c>
      <c r="B118" s="95" t="s">
        <v>103</v>
      </c>
      <c r="C118" s="95"/>
      <c r="D118" s="95" t="s">
        <v>104</v>
      </c>
      <c r="E118" s="95"/>
      <c r="F118" s="95"/>
      <c r="G118" s="16"/>
      <c r="H118" s="86"/>
      <c r="I118" s="20"/>
      <c r="K118" s="20"/>
      <c r="M118" s="18"/>
      <c r="O118" s="18"/>
      <c r="Q118" s="18"/>
      <c r="S118" s="18"/>
      <c r="U118" s="18"/>
      <c r="W118" s="18"/>
      <c r="Y118" s="18"/>
      <c r="Z118" s="21"/>
      <c r="AA118" s="22"/>
      <c r="AB118" s="23"/>
      <c r="AC118" s="24"/>
      <c r="AE118" s="18"/>
    </row>
    <row r="119" spans="1:33" s="19" customFormat="1">
      <c r="A119" s="16"/>
      <c r="B119" s="17"/>
      <c r="C119" s="17"/>
      <c r="D119" s="16"/>
      <c r="E119" s="16"/>
      <c r="F119" s="2"/>
      <c r="G119" s="16"/>
      <c r="H119" s="16"/>
      <c r="I119" s="18"/>
      <c r="K119" s="20"/>
      <c r="M119" s="18"/>
      <c r="O119" s="18"/>
      <c r="Q119" s="18"/>
      <c r="S119" s="18"/>
      <c r="U119" s="18"/>
      <c r="W119" s="18"/>
      <c r="Y119" s="18"/>
      <c r="Z119" s="21"/>
      <c r="AA119" s="22"/>
      <c r="AB119" s="23"/>
      <c r="AC119" s="24"/>
      <c r="AE119" s="18"/>
    </row>
    <row r="124" spans="1:33" s="19" customFormat="1">
      <c r="A124" s="16"/>
      <c r="B124" s="17"/>
      <c r="C124" s="17"/>
      <c r="D124" s="2"/>
      <c r="E124" s="16"/>
      <c r="F124" s="16"/>
      <c r="G124" s="16"/>
      <c r="H124" s="16"/>
      <c r="I124" s="18"/>
      <c r="K124" s="20"/>
      <c r="M124" s="18"/>
      <c r="O124" s="18"/>
      <c r="Q124" s="18"/>
      <c r="S124" s="18"/>
      <c r="U124" s="18"/>
      <c r="W124" s="18"/>
      <c r="Y124" s="18"/>
      <c r="Z124" s="21"/>
      <c r="AA124" s="22"/>
      <c r="AB124" s="23"/>
      <c r="AC124" s="24"/>
      <c r="AE124" s="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17:C117"/>
    <mergeCell ref="D117:F117"/>
    <mergeCell ref="B118:C118"/>
    <mergeCell ref="D118:F118"/>
    <mergeCell ref="A4:G4"/>
    <mergeCell ref="A10:A12"/>
    <mergeCell ref="B10:B12"/>
    <mergeCell ref="C10:C12"/>
    <mergeCell ref="D10:D12"/>
    <mergeCell ref="E10:E12"/>
    <mergeCell ref="F10:F12"/>
    <mergeCell ref="G10:G12"/>
  </mergeCells>
  <printOptions gridLines="false" gridLinesSet="true" horizontalCentered="true"/>
  <pageMargins left="0.2" right="0.2" top="0.3" bottom="0.5" header="0.3" footer="0.3"/>
  <pageSetup paperSize="139" orientation="landscape" scale="100" fitToHeight="1" fitToWidth="1" r:id="rId1"/>
  <headerFooter differentOddEven="false" differentFirst="false" scaleWithDoc="true" alignWithMargins="true">
    <oddHeader/>
    <oddFooter>Page &amp;P of &amp;N</oddFooter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FF00"/>
    <outlinePr summaryBelow="1" summaryRight="1"/>
  </sheetPr>
  <dimension ref="A1:AG157"/>
  <sheetViews>
    <sheetView tabSelected="0" workbookViewId="0" zoomScale="115" zoomScaleNormal="110" view="pageBreakPreview" showGridLines="true" showRowColHeaders="1">
      <pane xSplit="6" topLeftCell="T1" activePane="topRight" state="frozen"/>
      <selection pane="topRight" activeCell="T1" sqref="T1"/>
    </sheetView>
  </sheetViews>
  <sheetFormatPr defaultRowHeight="14.4" defaultColWidth="9.140625" outlineLevelRow="0" outlineLevelCol="0"/>
  <cols>
    <col min="1" max="1" width="66.42578125" customWidth="true" style="16"/>
    <col min="2" max="2" width="16.85546875" customWidth="true" style="17"/>
    <col min="3" max="3" width="16.85546875" customWidth="true" style="17"/>
    <col min="4" max="4" width="12.28515625" customWidth="true" style="16"/>
    <col min="5" max="5" width="12.28515625" customWidth="true" style="16"/>
    <col min="6" max="6" width="13.140625" customWidth="true" style="16"/>
    <col min="7" max="7" width="16.42578125" customWidth="true" style="16"/>
    <col min="8" max="8" width="14.28515625" customWidth="true" style="16"/>
    <col min="9" max="9" width="14.28515625" customWidth="true" style="18"/>
    <col min="10" max="10" width="10.5703125" customWidth="true" style="19"/>
    <col min="11" max="11" width="10.5703125" customWidth="true" style="20"/>
    <col min="12" max="12" width="9.42578125" customWidth="true" style="19"/>
    <col min="13" max="13" width="12.28515625" customWidth="true" style="18"/>
    <col min="14" max="14" width="10.140625" customWidth="true" style="19"/>
    <col min="15" max="15" width="10.140625" customWidth="true" style="18"/>
    <col min="16" max="16" width="13" customWidth="true" style="19"/>
    <col min="17" max="17" width="13" customWidth="true" style="18"/>
    <col min="18" max="18" width="16" customWidth="true" style="19"/>
    <col min="19" max="19" width="16" customWidth="true" style="18"/>
    <col min="20" max="20" width="14.140625" customWidth="true" style="19"/>
    <col min="21" max="21" width="14.140625" customWidth="true" style="18"/>
    <col min="22" max="22" width="12" customWidth="true" style="19"/>
    <col min="23" max="23" width="12" customWidth="true" style="18"/>
    <col min="24" max="24" width="12.85546875" customWidth="true" style="19"/>
    <col min="25" max="25" width="12.85546875" customWidth="true" style="18"/>
    <col min="26" max="26" width="13.85546875" customWidth="true" style="21"/>
    <col min="27" max="27" width="13.85546875" customWidth="true" style="22"/>
    <col min="28" max="28" width="12.42578125" customWidth="true" style="23"/>
    <col min="29" max="29" width="12.42578125" customWidth="true" style="24"/>
    <col min="30" max="30" width="11.7109375" customWidth="true" style="19"/>
    <col min="31" max="31" width="11.7109375" customWidth="true" style="18"/>
    <col min="32" max="32" width="13.28515625" customWidth="true" style="19"/>
    <col min="33" max="33" width="9.140625" style="16"/>
  </cols>
  <sheetData>
    <row r="1" spans="1:33" s="2" customFormat="1">
      <c r="A1" s="1" t="s">
        <v>0</v>
      </c>
      <c r="H1" s="3"/>
      <c r="I1" s="4"/>
      <c r="J1" s="5"/>
      <c r="K1" s="4"/>
      <c r="L1" s="5"/>
      <c r="M1" s="6"/>
      <c r="N1" s="5"/>
      <c r="O1" s="6"/>
      <c r="P1" s="5"/>
      <c r="Q1" s="6"/>
      <c r="R1" s="5"/>
      <c r="S1" s="6"/>
      <c r="T1" s="5"/>
      <c r="U1" s="6"/>
      <c r="V1" s="5"/>
      <c r="W1" s="6"/>
      <c r="X1" s="5"/>
      <c r="Y1" s="6"/>
      <c r="Z1" s="7"/>
      <c r="AA1" s="8"/>
      <c r="AB1" s="9"/>
      <c r="AC1" s="10"/>
      <c r="AD1" s="5"/>
      <c r="AE1" s="6"/>
      <c r="AF1" s="5"/>
    </row>
    <row r="2" spans="1:33" s="2" customFormat="1">
      <c r="A2" s="1" t="s">
        <v>1</v>
      </c>
      <c r="H2" s="3"/>
      <c r="I2" s="4"/>
      <c r="J2" s="5"/>
      <c r="K2" s="4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7"/>
      <c r="AA2" s="8"/>
      <c r="AB2" s="9"/>
      <c r="AC2" s="10"/>
      <c r="AD2" s="5"/>
      <c r="AE2" s="6"/>
      <c r="AF2" s="5"/>
    </row>
    <row r="3" spans="1:33" customHeight="1" ht="4.5" s="2" customFormat="1">
      <c r="H3" s="3"/>
      <c r="I3" s="4"/>
      <c r="J3" s="5"/>
      <c r="K3" s="4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7"/>
      <c r="AA3" s="8"/>
      <c r="AB3" s="9"/>
      <c r="AC3" s="10"/>
      <c r="AD3" s="5"/>
      <c r="AE3" s="6"/>
      <c r="AF3" s="5"/>
    </row>
    <row r="4" spans="1:33" s="2" customFormat="1">
      <c r="A4" s="94" t="s">
        <v>2</v>
      </c>
      <c r="B4" s="94"/>
      <c r="C4" s="94"/>
      <c r="D4" s="94"/>
      <c r="E4" s="94"/>
      <c r="F4" s="94"/>
      <c r="G4" s="94"/>
      <c r="H4" s="3"/>
      <c r="I4" s="4"/>
      <c r="J4" s="5"/>
      <c r="K4" s="4"/>
      <c r="L4" s="5"/>
      <c r="M4" s="6"/>
      <c r="N4" s="5"/>
      <c r="O4" s="6"/>
      <c r="P4" s="5"/>
      <c r="Q4" s="6"/>
      <c r="R4" s="5"/>
      <c r="S4" s="6"/>
      <c r="T4" s="5"/>
      <c r="U4" s="6"/>
      <c r="V4" s="5"/>
      <c r="W4" s="6"/>
      <c r="X4" s="5"/>
      <c r="Y4" s="6"/>
      <c r="Z4" s="7"/>
      <c r="AA4" s="8"/>
      <c r="AB4" s="9"/>
      <c r="AC4" s="10"/>
      <c r="AD4" s="5"/>
      <c r="AE4" s="6"/>
      <c r="AF4" s="5"/>
    </row>
    <row r="5" spans="1:33" s="2" customFormat="1">
      <c r="A5" s="3"/>
      <c r="B5" s="3"/>
      <c r="C5" s="3"/>
      <c r="D5" s="3"/>
      <c r="E5" s="3"/>
      <c r="F5" s="3"/>
      <c r="G5" s="3"/>
      <c r="H5" s="3"/>
      <c r="I5" s="4"/>
      <c r="J5" s="5"/>
      <c r="K5" s="4"/>
      <c r="L5" s="5"/>
      <c r="M5" s="6"/>
      <c r="N5" s="5"/>
      <c r="O5" s="6"/>
      <c r="P5" s="5"/>
      <c r="Q5" s="6"/>
      <c r="R5" s="5"/>
      <c r="S5" s="6"/>
      <c r="T5" s="5"/>
      <c r="U5" s="6"/>
      <c r="V5" s="5"/>
      <c r="W5" s="6"/>
      <c r="X5" s="5"/>
      <c r="Y5" s="6"/>
      <c r="Z5" s="7"/>
      <c r="AA5" s="8"/>
      <c r="AB5" s="9"/>
      <c r="AC5" s="10"/>
      <c r="AD5" s="5"/>
      <c r="AE5" s="6"/>
      <c r="AF5" s="5"/>
    </row>
    <row r="6" spans="1:33" s="2" customFormat="1">
      <c r="A6" s="11" t="s">
        <v>3</v>
      </c>
      <c r="B6" s="3"/>
      <c r="C6" s="3"/>
      <c r="D6" s="11" t="s">
        <v>4</v>
      </c>
      <c r="E6" s="3"/>
      <c r="F6" s="3"/>
      <c r="G6" s="3"/>
      <c r="H6" s="3"/>
      <c r="I6" s="4"/>
      <c r="J6" s="5"/>
      <c r="K6" s="4"/>
      <c r="L6" s="5"/>
      <c r="M6" s="6"/>
      <c r="N6" s="5"/>
      <c r="O6" s="6"/>
      <c r="P6" s="5"/>
      <c r="Q6" s="6"/>
      <c r="R6" s="5"/>
      <c r="S6" s="6"/>
      <c r="T6" s="5"/>
      <c r="U6" s="6"/>
      <c r="V6" s="5"/>
      <c r="W6" s="6"/>
      <c r="X6" s="5"/>
      <c r="Y6" s="6"/>
      <c r="Z6" s="7"/>
      <c r="AA6" s="8"/>
      <c r="AB6" s="9"/>
      <c r="AC6" s="10"/>
      <c r="AD6" s="5"/>
      <c r="AE6" s="6"/>
      <c r="AF6" s="5"/>
    </row>
    <row r="7" spans="1:33">
      <c r="A7" s="2" t="s">
        <v>5</v>
      </c>
      <c r="B7" s="2"/>
      <c r="C7" s="2"/>
      <c r="D7" s="11" t="s">
        <v>105</v>
      </c>
      <c r="E7" s="2"/>
      <c r="F7" s="2"/>
      <c r="G7" s="2"/>
      <c r="H7" s="3"/>
      <c r="I7" s="12" t="s">
        <v>7</v>
      </c>
      <c r="J7" s="13" t="s">
        <v>8</v>
      </c>
      <c r="K7" s="12" t="s">
        <v>7</v>
      </c>
      <c r="L7" s="13" t="s">
        <v>9</v>
      </c>
      <c r="M7" s="12" t="s">
        <v>7</v>
      </c>
      <c r="N7" s="13" t="s">
        <v>10</v>
      </c>
      <c r="O7" s="12" t="s">
        <v>7</v>
      </c>
      <c r="P7" s="13" t="s">
        <v>11</v>
      </c>
      <c r="Q7" s="12" t="s">
        <v>7</v>
      </c>
      <c r="R7" s="13" t="s">
        <v>12</v>
      </c>
      <c r="S7" s="12" t="s">
        <v>7</v>
      </c>
      <c r="T7" s="13" t="s">
        <v>13</v>
      </c>
      <c r="U7" s="12" t="s">
        <v>7</v>
      </c>
      <c r="V7" s="13" t="s">
        <v>14</v>
      </c>
      <c r="W7" s="12" t="s">
        <v>7</v>
      </c>
      <c r="X7" s="13" t="s">
        <v>15</v>
      </c>
      <c r="Y7" s="12" t="s">
        <v>7</v>
      </c>
      <c r="Z7" s="14" t="s">
        <v>16</v>
      </c>
      <c r="AA7" s="12" t="s">
        <v>7</v>
      </c>
      <c r="AB7" s="15" t="s">
        <v>17</v>
      </c>
      <c r="AC7" s="12" t="s">
        <v>7</v>
      </c>
      <c r="AD7" s="13" t="s">
        <v>18</v>
      </c>
      <c r="AE7" s="12" t="s">
        <v>7</v>
      </c>
      <c r="AF7" s="13" t="s">
        <v>19</v>
      </c>
    </row>
    <row r="8" spans="1:33" s="2" customFormat="1">
      <c r="A8" s="2" t="s">
        <v>20</v>
      </c>
      <c r="H8" s="3"/>
      <c r="I8" s="4"/>
      <c r="J8" s="5"/>
      <c r="K8" s="4"/>
      <c r="L8" s="5"/>
      <c r="M8" s="6"/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6"/>
      <c r="Z8" s="7"/>
      <c r="AA8" s="8"/>
      <c r="AB8" s="9"/>
      <c r="AC8" s="10"/>
      <c r="AD8" s="5"/>
      <c r="AE8" s="6"/>
      <c r="AF8" s="5"/>
    </row>
    <row r="9" spans="1:33" customHeight="1" ht="11.25">
      <c r="A9" s="2" t="s">
        <v>21</v>
      </c>
    </row>
    <row r="10" spans="1:33" customHeight="1" ht="15">
      <c r="A10" s="96" t="s">
        <v>22</v>
      </c>
      <c r="B10" s="97" t="s">
        <v>23</v>
      </c>
      <c r="C10" s="97" t="s">
        <v>24</v>
      </c>
      <c r="D10" s="98" t="s">
        <v>25</v>
      </c>
      <c r="E10" s="98" t="s">
        <v>26</v>
      </c>
      <c r="F10" s="98" t="s">
        <v>27</v>
      </c>
      <c r="G10" s="98" t="s">
        <v>28</v>
      </c>
      <c r="H10" s="25"/>
      <c r="I10" s="26"/>
    </row>
    <row r="11" spans="1:33">
      <c r="A11" s="96"/>
      <c r="B11" s="97"/>
      <c r="C11" s="97"/>
      <c r="D11" s="98"/>
      <c r="E11" s="98"/>
      <c r="F11" s="98"/>
      <c r="G11" s="98"/>
      <c r="H11" s="25"/>
      <c r="I11" s="26"/>
    </row>
    <row r="12" spans="1:33" customHeight="1" ht="4.5">
      <c r="A12" s="96"/>
      <c r="B12" s="97"/>
      <c r="C12" s="97"/>
      <c r="D12" s="98"/>
      <c r="E12" s="98"/>
      <c r="F12" s="98"/>
      <c r="G12" s="98"/>
      <c r="H12" s="25"/>
      <c r="I12" s="26"/>
    </row>
    <row r="13" spans="1:33">
      <c r="A13" s="27" t="s">
        <v>29</v>
      </c>
      <c r="B13" s="28"/>
      <c r="C13" s="28"/>
      <c r="D13" s="29"/>
      <c r="E13" s="29"/>
      <c r="F13" s="29"/>
      <c r="G13" s="29"/>
    </row>
    <row r="14" spans="1:33">
      <c r="A14" s="29" t="s">
        <v>30</v>
      </c>
      <c r="B14" s="28">
        <v>11966799.65</v>
      </c>
      <c r="C14" s="28">
        <v>27922532.5</v>
      </c>
      <c r="D14" s="29"/>
      <c r="E14" s="29"/>
      <c r="F14" s="29"/>
      <c r="G14" s="30">
        <f>SUM(B14:F14)</f>
        <v>39889332.15</v>
      </c>
      <c r="H14" s="31"/>
      <c r="I14" s="32"/>
    </row>
    <row r="15" spans="1:33">
      <c r="A15" s="29" t="s">
        <v>31</v>
      </c>
      <c r="B15" s="28"/>
      <c r="C15" s="28"/>
      <c r="D15" s="29"/>
      <c r="E15" s="29"/>
      <c r="F15" s="29"/>
      <c r="G15" s="30">
        <f>SUM(C16:C23)</f>
        <v>56536510.1</v>
      </c>
      <c r="H15" s="31"/>
      <c r="I15" s="32"/>
    </row>
    <row r="16" spans="1:33">
      <c r="A16" s="33">
        <v>2023</v>
      </c>
      <c r="B16" s="28"/>
      <c r="C16" s="28">
        <f>8992264.36-5442264.36</f>
        <v>3550000</v>
      </c>
      <c r="D16" s="29"/>
      <c r="E16" s="29"/>
      <c r="F16" s="29"/>
      <c r="G16" s="30"/>
      <c r="H16" s="31"/>
      <c r="I16" s="32"/>
    </row>
    <row r="17" spans="1:33">
      <c r="A17" s="33">
        <v>2022</v>
      </c>
      <c r="B17" s="28"/>
      <c r="C17" s="28">
        <f>13260620+3780000-15620</f>
        <v>17025000</v>
      </c>
      <c r="D17" s="29"/>
      <c r="E17" s="29"/>
      <c r="F17" s="29"/>
      <c r="G17" s="30"/>
      <c r="H17" s="31"/>
      <c r="I17" s="32"/>
    </row>
    <row r="18" spans="1:33">
      <c r="A18" s="33">
        <v>2021</v>
      </c>
      <c r="B18" s="28"/>
      <c r="C18" s="28">
        <v>5400000</v>
      </c>
      <c r="D18" s="29"/>
      <c r="E18" s="29"/>
      <c r="F18" s="29"/>
      <c r="G18" s="30"/>
    </row>
    <row r="19" spans="1:33">
      <c r="A19" s="33">
        <v>2020</v>
      </c>
      <c r="B19" s="28"/>
      <c r="C19" s="28">
        <v>7288525</v>
      </c>
      <c r="D19" s="29"/>
      <c r="E19" s="29"/>
      <c r="F19" s="29"/>
      <c r="G19" s="30"/>
      <c r="H19" s="31"/>
      <c r="I19" s="32"/>
    </row>
    <row r="20" spans="1:33">
      <c r="A20" s="33">
        <v>2019</v>
      </c>
      <c r="B20" s="28"/>
      <c r="C20" s="17">
        <f>8919450-276100-89805</f>
        <v>8553545</v>
      </c>
      <c r="D20" s="29"/>
      <c r="E20" s="29"/>
      <c r="F20" s="29"/>
      <c r="G20" s="30"/>
      <c r="H20" s="31"/>
      <c r="I20" s="32"/>
    </row>
    <row r="21" spans="1:33">
      <c r="A21" s="33">
        <v>2018</v>
      </c>
      <c r="B21" s="28"/>
      <c r="C21" s="28">
        <v>2339826.94</v>
      </c>
      <c r="D21" s="29"/>
      <c r="E21" s="29"/>
      <c r="F21" s="29"/>
      <c r="G21" s="30"/>
      <c r="H21" s="31"/>
      <c r="I21" s="32"/>
    </row>
    <row r="22" spans="1:33">
      <c r="A22" s="33">
        <v>2017</v>
      </c>
      <c r="B22" s="28"/>
      <c r="C22" s="28">
        <f>9920996.5-2306300</f>
        <v>7614696.5</v>
      </c>
      <c r="D22" s="29"/>
      <c r="E22" s="29"/>
      <c r="F22" s="29"/>
      <c r="G22" s="30"/>
      <c r="H22" s="31"/>
      <c r="I22" s="32"/>
    </row>
    <row r="23" spans="1:33">
      <c r="A23" s="33">
        <v>2016</v>
      </c>
      <c r="B23" s="28"/>
      <c r="C23" s="28">
        <v>4764916.66</v>
      </c>
      <c r="D23" s="29"/>
      <c r="E23" s="29"/>
      <c r="F23" s="29"/>
      <c r="G23" s="30"/>
      <c r="H23" s="31"/>
      <c r="I23" s="32"/>
    </row>
    <row r="24" spans="1:33" customHeight="1" ht="17.25">
      <c r="A24" s="34" t="s">
        <v>32</v>
      </c>
      <c r="B24" s="28"/>
      <c r="C24" s="28"/>
      <c r="D24" s="29"/>
      <c r="E24" s="29"/>
      <c r="F24" s="29"/>
      <c r="G24" s="30">
        <f>SUM(C25:C29)</f>
        <v>61467532.41</v>
      </c>
      <c r="H24" s="31"/>
      <c r="I24" s="32"/>
    </row>
    <row r="25" spans="1:33">
      <c r="A25" s="35">
        <v>2019</v>
      </c>
      <c r="B25" s="28"/>
      <c r="C25" s="28">
        <f>11435457.97</f>
        <v>11435457.97</v>
      </c>
      <c r="D25" s="29"/>
      <c r="E25" s="29"/>
      <c r="F25" s="29"/>
      <c r="G25" s="30"/>
      <c r="H25" s="31"/>
      <c r="I25" s="32"/>
      <c r="R25" s="23"/>
      <c r="S25" s="24"/>
    </row>
    <row r="26" spans="1:33">
      <c r="A26" s="35">
        <v>2020</v>
      </c>
      <c r="B26" s="28"/>
      <c r="C26" s="28">
        <f>6683258.27</f>
        <v>6683258.27</v>
      </c>
      <c r="D26" s="29"/>
      <c r="E26" s="29"/>
      <c r="F26" s="29"/>
      <c r="G26" s="30"/>
      <c r="H26" s="31"/>
      <c r="I26" s="32"/>
      <c r="R26" s="23"/>
      <c r="S26" s="24"/>
    </row>
    <row r="27" spans="1:33">
      <c r="A27" s="35">
        <v>2021</v>
      </c>
      <c r="B27" s="28"/>
      <c r="C27" s="28">
        <v>8583365.77</v>
      </c>
      <c r="D27" s="29"/>
      <c r="E27" s="29"/>
      <c r="F27" s="29"/>
      <c r="G27" s="30"/>
      <c r="H27" s="31"/>
      <c r="I27" s="32"/>
      <c r="R27" s="23"/>
      <c r="S27" s="24"/>
    </row>
    <row r="28" spans="1:33">
      <c r="A28" s="35">
        <v>2022</v>
      </c>
      <c r="B28" s="28"/>
      <c r="C28" s="28">
        <v>21792849.48</v>
      </c>
      <c r="D28" s="29"/>
      <c r="E28" s="29"/>
      <c r="F28" s="29"/>
      <c r="G28" s="30"/>
      <c r="H28" s="31"/>
      <c r="I28" s="32"/>
      <c r="R28" s="23"/>
      <c r="S28" s="24"/>
    </row>
    <row r="29" spans="1:33">
      <c r="A29" s="35">
        <v>2023</v>
      </c>
      <c r="B29" s="28"/>
      <c r="C29" s="28">
        <v>12972600.92</v>
      </c>
      <c r="D29" s="29"/>
      <c r="E29" s="29"/>
      <c r="F29" s="29"/>
      <c r="G29" s="30"/>
      <c r="H29" s="31"/>
      <c r="I29" s="32"/>
      <c r="R29" s="23"/>
      <c r="S29" s="24"/>
    </row>
    <row r="30" spans="1:33">
      <c r="A30" s="35"/>
      <c r="B30" s="28"/>
      <c r="C30" s="28"/>
      <c r="D30" s="29"/>
      <c r="E30" s="29"/>
      <c r="F30" s="29"/>
      <c r="G30" s="30"/>
      <c r="H30" s="31"/>
      <c r="I30" s="32"/>
      <c r="R30" s="23"/>
      <c r="S30" s="24"/>
    </row>
    <row r="31" spans="1:33">
      <c r="A31" s="29" t="s">
        <v>33</v>
      </c>
      <c r="B31" s="28"/>
      <c r="C31" s="28">
        <f>3000+100000</f>
        <v>103000</v>
      </c>
      <c r="D31" s="29"/>
      <c r="E31" s="29"/>
      <c r="F31" s="29"/>
      <c r="G31" s="28">
        <f>C31</f>
        <v>103000</v>
      </c>
      <c r="H31" s="36"/>
      <c r="I31" s="22"/>
      <c r="L31" s="37"/>
      <c r="M31" s="38"/>
      <c r="R31" s="39"/>
      <c r="S31" s="40"/>
    </row>
    <row r="32" spans="1:33" customHeight="1" ht="10.5" s="50" customFormat="1">
      <c r="A32" s="41"/>
      <c r="B32" s="42"/>
      <c r="C32" s="42"/>
      <c r="D32" s="43"/>
      <c r="E32" s="42"/>
      <c r="F32" s="42"/>
      <c r="G32" s="44"/>
      <c r="H32" s="45"/>
      <c r="I32" s="46"/>
      <c r="J32" s="47"/>
      <c r="K32" s="48"/>
      <c r="L32" s="47"/>
      <c r="M32" s="49"/>
      <c r="N32" s="47"/>
      <c r="O32" s="49"/>
      <c r="P32" s="47"/>
      <c r="Q32" s="49"/>
      <c r="R32" s="23"/>
      <c r="S32" s="24"/>
      <c r="T32" s="47"/>
      <c r="U32" s="49"/>
      <c r="V32" s="47"/>
      <c r="W32" s="49"/>
      <c r="X32" s="47"/>
      <c r="Y32" s="49"/>
      <c r="Z32" s="23"/>
      <c r="AA32" s="24"/>
      <c r="AB32" s="23"/>
      <c r="AC32" s="24"/>
      <c r="AD32" s="47"/>
      <c r="AE32" s="49"/>
      <c r="AF32" s="47"/>
    </row>
    <row r="33" spans="1:33" s="50" customFormat="1">
      <c r="A33" s="51" t="s">
        <v>34</v>
      </c>
      <c r="B33" s="52">
        <f>+B14</f>
        <v>11966799.65</v>
      </c>
      <c r="C33" s="52">
        <f>SUM(C14:C31)</f>
        <v>146029575.01</v>
      </c>
      <c r="D33" s="51"/>
      <c r="E33" s="53"/>
      <c r="F33" s="53">
        <f>SUM(F32:F32)</f>
        <v>0</v>
      </c>
      <c r="G33" s="53">
        <f>SUM(G14:G32)</f>
        <v>157996374.66</v>
      </c>
      <c r="H33" s="54"/>
      <c r="I33" s="55"/>
      <c r="J33" s="47"/>
      <c r="K33" s="48"/>
      <c r="L33" s="47"/>
      <c r="M33" s="49"/>
      <c r="N33" s="47"/>
      <c r="O33" s="49"/>
      <c r="P33" s="47"/>
      <c r="Q33" s="49"/>
      <c r="R33" s="39"/>
      <c r="S33" s="40"/>
      <c r="T33" s="47"/>
      <c r="U33" s="49"/>
      <c r="V33" s="47"/>
      <c r="W33" s="49"/>
      <c r="X33" s="47"/>
      <c r="Y33" s="49"/>
      <c r="Z33" s="23"/>
      <c r="AA33" s="24"/>
      <c r="AB33" s="23"/>
      <c r="AC33" s="24"/>
      <c r="AD33" s="47"/>
      <c r="AE33" s="49"/>
      <c r="AF33" s="47"/>
    </row>
    <row r="34" spans="1:33" s="50" customFormat="1">
      <c r="A34" s="51" t="s">
        <v>35</v>
      </c>
      <c r="B34" s="42"/>
      <c r="C34" s="42"/>
      <c r="D34" s="43"/>
      <c r="E34" s="43"/>
      <c r="F34" s="43"/>
      <c r="G34" s="43"/>
      <c r="I34" s="49"/>
      <c r="J34" s="47"/>
      <c r="K34" s="48"/>
      <c r="L34" s="47"/>
      <c r="M34" s="49"/>
      <c r="N34" s="47"/>
      <c r="O34" s="49"/>
      <c r="P34" s="47"/>
      <c r="Q34" s="49"/>
      <c r="R34" s="39"/>
      <c r="S34" s="40"/>
      <c r="T34" s="47"/>
      <c r="U34" s="49"/>
      <c r="V34" s="47"/>
      <c r="W34" s="49"/>
      <c r="X34" s="47"/>
      <c r="Y34" s="49"/>
      <c r="Z34" s="23"/>
      <c r="AA34" s="24"/>
      <c r="AB34" s="23"/>
      <c r="AC34" s="24"/>
      <c r="AD34" s="47"/>
      <c r="AE34" s="49"/>
      <c r="AF34" s="47"/>
    </row>
    <row r="35" spans="1:33" s="50" customFormat="1">
      <c r="A35" s="51" t="s">
        <v>36</v>
      </c>
      <c r="B35" s="42"/>
      <c r="C35" s="42"/>
      <c r="D35" s="43"/>
      <c r="E35" s="43"/>
      <c r="F35" s="43"/>
      <c r="G35" s="43"/>
      <c r="I35" s="49"/>
      <c r="J35" s="47"/>
      <c r="K35" s="48"/>
      <c r="L35" s="47"/>
      <c r="M35" s="49"/>
      <c r="N35" s="47"/>
      <c r="O35" s="49"/>
      <c r="P35" s="47"/>
      <c r="Q35" s="49"/>
      <c r="R35" s="39"/>
      <c r="S35" s="40"/>
      <c r="T35" s="47"/>
      <c r="U35" s="49"/>
      <c r="V35" s="47"/>
      <c r="W35" s="49"/>
      <c r="X35" s="47"/>
      <c r="Y35" s="49"/>
      <c r="Z35" s="23"/>
      <c r="AA35" s="24"/>
      <c r="AB35" s="23"/>
      <c r="AC35" s="24"/>
      <c r="AD35" s="47"/>
      <c r="AE35" s="49"/>
      <c r="AF35" s="47"/>
    </row>
    <row r="36" spans="1:33" customHeight="1" ht="12" s="50" customFormat="1">
      <c r="A36" s="56" t="s">
        <v>37</v>
      </c>
      <c r="B36" s="42"/>
      <c r="C36" s="42">
        <f>SUM(I36:AF36)</f>
        <v>271587.9</v>
      </c>
      <c r="D36" s="43"/>
      <c r="E36" s="43"/>
      <c r="F36" s="43"/>
      <c r="G36" s="43"/>
      <c r="I36" s="49"/>
      <c r="J36" s="37"/>
      <c r="K36" s="57"/>
      <c r="L36" s="37"/>
      <c r="M36" s="38"/>
      <c r="N36" s="58">
        <f>SUM(N37)</f>
        <v>48205.2</v>
      </c>
      <c r="O36" s="59"/>
      <c r="P36" s="37">
        <f>SUM(P37:P40)</f>
        <v>43977.5</v>
      </c>
      <c r="Q36" s="38"/>
      <c r="R36" s="37"/>
      <c r="S36" s="38"/>
      <c r="T36" s="58"/>
      <c r="U36" s="60"/>
      <c r="V36" s="37"/>
      <c r="W36" s="38"/>
      <c r="X36" s="61">
        <v>48793.3</v>
      </c>
      <c r="Y36" s="38"/>
      <c r="Z36" s="62"/>
      <c r="AA36" s="63"/>
      <c r="AB36" s="61">
        <f>SUM(AB37)</f>
        <v>106077.2</v>
      </c>
      <c r="AC36" s="10"/>
      <c r="AD36" s="65">
        <f>SUM(AD37)</f>
        <v>24534.7</v>
      </c>
      <c r="AE36" s="66"/>
      <c r="AF36" s="62">
        <f>SUM(AF37:AF39)</f>
        <v>0</v>
      </c>
    </row>
    <row r="37" spans="1:33" customHeight="1" ht="12" s="50" customFormat="1">
      <c r="A37" s="56"/>
      <c r="B37" s="42"/>
      <c r="C37" s="42"/>
      <c r="D37" s="43"/>
      <c r="E37" s="43"/>
      <c r="F37" s="43"/>
      <c r="G37" s="43"/>
      <c r="I37" s="49"/>
      <c r="J37" s="37"/>
      <c r="K37" s="67"/>
      <c r="L37" s="23"/>
      <c r="M37" s="67" t="s">
        <v>38</v>
      </c>
      <c r="N37" s="68">
        <v>48205.2</v>
      </c>
      <c r="O37" s="69" t="s">
        <v>39</v>
      </c>
      <c r="P37" s="23">
        <v>22389.6</v>
      </c>
      <c r="Q37" s="24"/>
      <c r="R37" s="23"/>
      <c r="S37" s="24"/>
      <c r="T37" s="68"/>
      <c r="U37" s="70"/>
      <c r="V37" s="23"/>
      <c r="W37" s="38"/>
      <c r="X37" s="37"/>
      <c r="Y37" s="24"/>
      <c r="Z37" s="71"/>
      <c r="AA37" s="46" t="s">
        <v>40</v>
      </c>
      <c r="AB37" s="23">
        <v>106077.2</v>
      </c>
      <c r="AC37" s="10" t="s">
        <v>106</v>
      </c>
      <c r="AD37" s="72">
        <v>24534.7</v>
      </c>
      <c r="AE37" s="77"/>
      <c r="AF37" s="87"/>
    </row>
    <row r="38" spans="1:33" customHeight="1" ht="12" s="50" customFormat="1">
      <c r="A38" s="56"/>
      <c r="B38" s="42"/>
      <c r="C38" s="42"/>
      <c r="D38" s="43"/>
      <c r="E38" s="43"/>
      <c r="F38" s="43"/>
      <c r="G38" s="43"/>
      <c r="I38" s="49"/>
      <c r="J38" s="37"/>
      <c r="K38" s="67"/>
      <c r="L38" s="23"/>
      <c r="M38" s="67"/>
      <c r="N38" s="68"/>
      <c r="O38" s="69"/>
      <c r="P38" s="23"/>
      <c r="Q38" s="24"/>
      <c r="R38" s="23"/>
      <c r="S38" s="24"/>
      <c r="T38" s="68"/>
      <c r="U38" s="70"/>
      <c r="V38" s="23"/>
      <c r="W38" s="38"/>
      <c r="X38" s="37"/>
      <c r="Y38" s="24"/>
      <c r="Z38" s="71"/>
      <c r="AA38" s="46"/>
      <c r="AB38" s="23"/>
      <c r="AC38" s="10"/>
      <c r="AD38" s="72"/>
      <c r="AE38" s="77"/>
      <c r="AF38" s="87"/>
    </row>
    <row r="39" spans="1:33" customHeight="1" ht="12" s="50" customFormat="1">
      <c r="A39" s="56"/>
      <c r="B39" s="42"/>
      <c r="C39" s="42"/>
      <c r="D39" s="43"/>
      <c r="E39" s="43"/>
      <c r="F39" s="43"/>
      <c r="G39" s="43"/>
      <c r="I39" s="49"/>
      <c r="J39" s="37"/>
      <c r="K39" s="67"/>
      <c r="L39" s="23"/>
      <c r="M39" s="67"/>
      <c r="N39" s="68"/>
      <c r="O39" s="69"/>
      <c r="P39" s="23"/>
      <c r="Q39" s="24"/>
      <c r="R39" s="23"/>
      <c r="S39" s="24"/>
      <c r="T39" s="68"/>
      <c r="U39" s="70"/>
      <c r="V39" s="23"/>
      <c r="W39" s="38"/>
      <c r="X39" s="37"/>
      <c r="Y39" s="24"/>
      <c r="Z39" s="71"/>
      <c r="AA39" s="46"/>
      <c r="AB39" s="23"/>
      <c r="AC39" s="10"/>
      <c r="AD39" s="72"/>
      <c r="AE39" s="77"/>
      <c r="AF39" s="71"/>
    </row>
    <row r="40" spans="1:33" customHeight="1" ht="12" s="50" customFormat="1">
      <c r="A40" s="56"/>
      <c r="B40" s="42"/>
      <c r="C40" s="42"/>
      <c r="D40" s="43"/>
      <c r="E40" s="43"/>
      <c r="F40" s="43"/>
      <c r="G40" s="43"/>
      <c r="I40" s="49"/>
      <c r="J40" s="37"/>
      <c r="K40" s="67"/>
      <c r="L40" s="23"/>
      <c r="M40" s="67"/>
      <c r="N40" s="68"/>
      <c r="O40" s="69" t="s">
        <v>41</v>
      </c>
      <c r="P40" s="23">
        <v>21587.9</v>
      </c>
      <c r="Q40" s="24"/>
      <c r="R40" s="23"/>
      <c r="S40" s="24"/>
      <c r="T40" s="68"/>
      <c r="U40" s="70"/>
      <c r="V40" s="23"/>
      <c r="W40" s="38"/>
      <c r="X40" s="37"/>
      <c r="Y40" s="24"/>
      <c r="Z40" s="71"/>
      <c r="AA40" s="63"/>
      <c r="AB40" s="61"/>
      <c r="AC40" s="10"/>
      <c r="AD40" s="72"/>
      <c r="AE40" s="73"/>
      <c r="AF40" s="71"/>
    </row>
    <row r="41" spans="1:33" customHeight="1" ht="12" s="50" customFormat="1">
      <c r="A41" s="56" t="s">
        <v>42</v>
      </c>
      <c r="B41" s="42"/>
      <c r="C41" s="42">
        <f>SUM(I41:AF41)</f>
        <v>1375900</v>
      </c>
      <c r="D41" s="42"/>
      <c r="E41" s="42"/>
      <c r="F41" s="42"/>
      <c r="G41" s="42"/>
      <c r="I41" s="49"/>
      <c r="J41" s="37"/>
      <c r="K41" s="74"/>
      <c r="L41" s="23"/>
      <c r="M41" s="67"/>
      <c r="N41" s="68"/>
      <c r="O41" s="69"/>
      <c r="P41" s="23"/>
      <c r="Q41" s="24"/>
      <c r="R41" s="23"/>
      <c r="S41" s="38"/>
      <c r="T41" s="58"/>
      <c r="U41" s="70"/>
      <c r="V41" s="61">
        <f>SUM(V42:V50)</f>
        <v>288000</v>
      </c>
      <c r="W41" s="38"/>
      <c r="X41" s="61">
        <v>894400</v>
      </c>
      <c r="Y41" s="38"/>
      <c r="Z41" s="62">
        <f>SUM(Z42:Z43)</f>
        <v>193500</v>
      </c>
      <c r="AA41" s="63"/>
      <c r="AB41" s="61"/>
      <c r="AC41" s="10"/>
      <c r="AD41" s="65"/>
      <c r="AE41" s="73"/>
      <c r="AF41" s="71"/>
    </row>
    <row r="42" spans="1:33" customHeight="1" ht="12" s="50" customFormat="1">
      <c r="A42" s="56"/>
      <c r="B42" s="42"/>
      <c r="C42" s="42"/>
      <c r="D42" s="42"/>
      <c r="E42" s="42"/>
      <c r="F42" s="42"/>
      <c r="G42" s="42"/>
      <c r="I42" s="49"/>
      <c r="J42" s="37"/>
      <c r="K42" s="74"/>
      <c r="L42" s="23"/>
      <c r="M42" s="67"/>
      <c r="N42" s="68"/>
      <c r="O42" s="69"/>
      <c r="P42" s="23"/>
      <c r="Q42" s="24"/>
      <c r="R42" s="23"/>
      <c r="S42" s="38"/>
      <c r="T42" s="58"/>
      <c r="U42" s="70" t="s">
        <v>43</v>
      </c>
      <c r="V42" s="23">
        <v>30000</v>
      </c>
      <c r="W42" s="38"/>
      <c r="X42" s="37"/>
      <c r="Y42" s="38"/>
      <c r="Z42" s="71">
        <v>193500</v>
      </c>
      <c r="AA42" s="63"/>
      <c r="AB42" s="61"/>
      <c r="AC42" s="10"/>
      <c r="AD42" s="65"/>
      <c r="AE42" s="73"/>
      <c r="AF42" s="71"/>
    </row>
    <row r="43" spans="1:33" customHeight="1" ht="12" s="50" customFormat="1">
      <c r="A43" s="56"/>
      <c r="B43" s="42"/>
      <c r="C43" s="42"/>
      <c r="D43" s="42"/>
      <c r="E43" s="42"/>
      <c r="F43" s="42"/>
      <c r="G43" s="42"/>
      <c r="I43" s="49"/>
      <c r="J43" s="37"/>
      <c r="K43" s="74"/>
      <c r="L43" s="23"/>
      <c r="M43" s="67"/>
      <c r="N43" s="68"/>
      <c r="O43" s="69"/>
      <c r="P43" s="23"/>
      <c r="Q43" s="24"/>
      <c r="R43" s="23"/>
      <c r="S43" s="38"/>
      <c r="T43" s="58"/>
      <c r="U43" s="70" t="s">
        <v>44</v>
      </c>
      <c r="V43" s="23">
        <v>32250</v>
      </c>
      <c r="W43" s="38"/>
      <c r="X43" s="37"/>
      <c r="Y43" s="38"/>
      <c r="Z43" s="62"/>
      <c r="AA43" s="63"/>
      <c r="AB43" s="61"/>
      <c r="AC43" s="10"/>
      <c r="AD43" s="65"/>
      <c r="AE43" s="73"/>
      <c r="AF43" s="71"/>
    </row>
    <row r="44" spans="1:33" customHeight="1" ht="12" s="50" customFormat="1">
      <c r="A44" s="56"/>
      <c r="B44" s="42"/>
      <c r="C44" s="42"/>
      <c r="D44" s="42"/>
      <c r="E44" s="42"/>
      <c r="F44" s="42"/>
      <c r="G44" s="42"/>
      <c r="I44" s="49"/>
      <c r="J44" s="37"/>
      <c r="K44" s="74"/>
      <c r="L44" s="23"/>
      <c r="M44" s="67"/>
      <c r="N44" s="68"/>
      <c r="O44" s="69"/>
      <c r="P44" s="23"/>
      <c r="Q44" s="24"/>
      <c r="R44" s="23"/>
      <c r="S44" s="38"/>
      <c r="T44" s="58"/>
      <c r="U44" s="70" t="s">
        <v>45</v>
      </c>
      <c r="V44" s="23">
        <v>32250</v>
      </c>
      <c r="W44" s="38"/>
      <c r="X44" s="37"/>
      <c r="Y44" s="38"/>
      <c r="Z44" s="62"/>
      <c r="AA44" s="63"/>
      <c r="AB44" s="61"/>
      <c r="AC44" s="10"/>
      <c r="AD44" s="65"/>
      <c r="AE44" s="73"/>
      <c r="AF44" s="71"/>
    </row>
    <row r="45" spans="1:33" customHeight="1" ht="12" s="50" customFormat="1">
      <c r="A45" s="56"/>
      <c r="B45" s="42"/>
      <c r="C45" s="42"/>
      <c r="D45" s="42"/>
      <c r="E45" s="42"/>
      <c r="F45" s="42"/>
      <c r="G45" s="42"/>
      <c r="I45" s="49"/>
      <c r="J45" s="37"/>
      <c r="K45" s="74"/>
      <c r="L45" s="23"/>
      <c r="M45" s="67"/>
      <c r="N45" s="68"/>
      <c r="O45" s="69"/>
      <c r="P45" s="23"/>
      <c r="Q45" s="24"/>
      <c r="R45" s="23"/>
      <c r="S45" s="38"/>
      <c r="T45" s="58"/>
      <c r="U45" s="70" t="s">
        <v>46</v>
      </c>
      <c r="V45" s="23">
        <v>32250</v>
      </c>
      <c r="W45" s="38"/>
      <c r="X45" s="37"/>
      <c r="Y45" s="38"/>
      <c r="Z45" s="62"/>
      <c r="AA45" s="63"/>
      <c r="AB45" s="61"/>
      <c r="AC45" s="10"/>
      <c r="AD45" s="65"/>
      <c r="AE45" s="73"/>
      <c r="AF45" s="71"/>
    </row>
    <row r="46" spans="1:33" customHeight="1" ht="12" s="50" customFormat="1">
      <c r="A46" s="56"/>
      <c r="B46" s="42"/>
      <c r="C46" s="42"/>
      <c r="D46" s="42"/>
      <c r="E46" s="42"/>
      <c r="F46" s="42"/>
      <c r="G46" s="42"/>
      <c r="I46" s="49"/>
      <c r="J46" s="37"/>
      <c r="K46" s="74"/>
      <c r="L46" s="23"/>
      <c r="M46" s="67"/>
      <c r="N46" s="68"/>
      <c r="O46" s="69"/>
      <c r="P46" s="23"/>
      <c r="Q46" s="24"/>
      <c r="R46" s="23"/>
      <c r="S46" s="38"/>
      <c r="T46" s="58"/>
      <c r="U46" s="70" t="s">
        <v>47</v>
      </c>
      <c r="V46" s="23">
        <v>32250</v>
      </c>
      <c r="W46" s="38"/>
      <c r="X46" s="37"/>
      <c r="Y46" s="38"/>
      <c r="Z46" s="62"/>
      <c r="AA46" s="63"/>
      <c r="AB46" s="61"/>
      <c r="AC46" s="10"/>
      <c r="AD46" s="65"/>
      <c r="AE46" s="73"/>
      <c r="AF46" s="71"/>
    </row>
    <row r="47" spans="1:33" customHeight="1" ht="12" s="50" customFormat="1">
      <c r="A47" s="56"/>
      <c r="B47" s="42"/>
      <c r="C47" s="42"/>
      <c r="D47" s="42"/>
      <c r="E47" s="42"/>
      <c r="F47" s="42"/>
      <c r="G47" s="42"/>
      <c r="I47" s="49"/>
      <c r="J47" s="37"/>
      <c r="K47" s="74"/>
      <c r="L47" s="23"/>
      <c r="M47" s="67"/>
      <c r="N47" s="68"/>
      <c r="O47" s="69"/>
      <c r="P47" s="23"/>
      <c r="Q47" s="24"/>
      <c r="R47" s="23"/>
      <c r="S47" s="38"/>
      <c r="T47" s="58"/>
      <c r="U47" s="70" t="s">
        <v>48</v>
      </c>
      <c r="V47" s="23">
        <v>32250</v>
      </c>
      <c r="W47" s="38"/>
      <c r="X47" s="37"/>
      <c r="Y47" s="38"/>
      <c r="Z47" s="62"/>
      <c r="AA47" s="63"/>
      <c r="AB47" s="61"/>
      <c r="AC47" s="10"/>
      <c r="AD47" s="65"/>
      <c r="AE47" s="73"/>
      <c r="AF47" s="71"/>
    </row>
    <row r="48" spans="1:33" customHeight="1" ht="12" s="50" customFormat="1">
      <c r="A48" s="56"/>
      <c r="B48" s="42"/>
      <c r="C48" s="42"/>
      <c r="D48" s="42"/>
      <c r="E48" s="42"/>
      <c r="F48" s="42"/>
      <c r="G48" s="42"/>
      <c r="I48" s="49"/>
      <c r="J48" s="37"/>
      <c r="K48" s="74"/>
      <c r="L48" s="23"/>
      <c r="M48" s="67"/>
      <c r="N48" s="68"/>
      <c r="O48" s="69"/>
      <c r="P48" s="23"/>
      <c r="Q48" s="24"/>
      <c r="R48" s="23"/>
      <c r="S48" s="38"/>
      <c r="T48" s="58"/>
      <c r="U48" s="70" t="s">
        <v>49</v>
      </c>
      <c r="V48" s="23">
        <v>32250</v>
      </c>
      <c r="W48" s="38"/>
      <c r="X48" s="37"/>
      <c r="Y48" s="38"/>
      <c r="Z48" s="62"/>
      <c r="AA48" s="63"/>
      <c r="AB48" s="61"/>
      <c r="AC48" s="10"/>
      <c r="AD48" s="65"/>
      <c r="AE48" s="73"/>
      <c r="AF48" s="71"/>
    </row>
    <row r="49" spans="1:33" customHeight="1" ht="12" s="50" customFormat="1">
      <c r="A49" s="56"/>
      <c r="B49" s="42"/>
      <c r="C49" s="42"/>
      <c r="D49" s="42"/>
      <c r="E49" s="42"/>
      <c r="F49" s="42"/>
      <c r="G49" s="42"/>
      <c r="I49" s="49"/>
      <c r="J49" s="37"/>
      <c r="K49" s="74"/>
      <c r="L49" s="23"/>
      <c r="M49" s="67"/>
      <c r="N49" s="68"/>
      <c r="O49" s="69"/>
      <c r="P49" s="23"/>
      <c r="Q49" s="24"/>
      <c r="R49" s="23"/>
      <c r="S49" s="38"/>
      <c r="T49" s="58"/>
      <c r="U49" s="70" t="s">
        <v>50</v>
      </c>
      <c r="V49" s="23">
        <v>32250</v>
      </c>
      <c r="W49" s="38"/>
      <c r="X49" s="37"/>
      <c r="Y49" s="38"/>
      <c r="Z49" s="62"/>
      <c r="AA49" s="63"/>
      <c r="AB49" s="61"/>
      <c r="AC49" s="10"/>
      <c r="AD49" s="65"/>
      <c r="AE49" s="73"/>
      <c r="AF49" s="71"/>
    </row>
    <row r="50" spans="1:33" customHeight="1" ht="12" s="50" customFormat="1">
      <c r="A50" s="56"/>
      <c r="B50" s="42"/>
      <c r="C50" s="42"/>
      <c r="D50" s="42"/>
      <c r="E50" s="42"/>
      <c r="F50" s="42"/>
      <c r="G50" s="42"/>
      <c r="I50" s="49"/>
      <c r="J50" s="37"/>
      <c r="K50" s="74"/>
      <c r="L50" s="23"/>
      <c r="M50" s="67"/>
      <c r="N50" s="68"/>
      <c r="O50" s="69"/>
      <c r="P50" s="23"/>
      <c r="Q50" s="24"/>
      <c r="R50" s="23"/>
      <c r="S50" s="38"/>
      <c r="T50" s="58"/>
      <c r="U50" s="70" t="s">
        <v>51</v>
      </c>
      <c r="V50" s="23">
        <v>32250</v>
      </c>
      <c r="W50" s="38"/>
      <c r="X50" s="37"/>
      <c r="Y50" s="38"/>
      <c r="Z50" s="62"/>
      <c r="AA50" s="63"/>
      <c r="AB50" s="61"/>
      <c r="AC50" s="10"/>
      <c r="AD50" s="65"/>
      <c r="AE50" s="73"/>
      <c r="AF50" s="71"/>
    </row>
    <row r="51" spans="1:33" customHeight="1" ht="12" s="50" customFormat="1">
      <c r="A51" s="56" t="s">
        <v>52</v>
      </c>
      <c r="B51" s="42"/>
      <c r="C51" s="42">
        <f>SUM(I51:AF51)</f>
        <v>0</v>
      </c>
      <c r="D51" s="43"/>
      <c r="E51" s="43"/>
      <c r="F51" s="43"/>
      <c r="G51" s="43"/>
      <c r="I51" s="49"/>
      <c r="J51" s="37"/>
      <c r="K51" s="74"/>
      <c r="L51" s="23"/>
      <c r="M51" s="67"/>
      <c r="N51" s="68"/>
      <c r="O51" s="69"/>
      <c r="P51" s="23"/>
      <c r="Q51" s="38"/>
      <c r="R51" s="37"/>
      <c r="S51" s="38"/>
      <c r="T51" s="75"/>
      <c r="U51" s="70"/>
      <c r="V51" s="23"/>
      <c r="W51" s="38"/>
      <c r="X51" s="37"/>
      <c r="Y51" s="38"/>
      <c r="Z51" s="62"/>
      <c r="AA51" s="63"/>
      <c r="AB51" s="61"/>
      <c r="AC51" s="10"/>
      <c r="AD51" s="65"/>
      <c r="AE51" s="73"/>
      <c r="AF51" s="62">
        <f>SUM(AF52)</f>
        <v>0</v>
      </c>
    </row>
    <row r="52" spans="1:33" customHeight="1" ht="12" s="50" customFormat="1">
      <c r="A52" s="56"/>
      <c r="B52" s="42"/>
      <c r="C52" s="42"/>
      <c r="D52" s="43"/>
      <c r="E52" s="43"/>
      <c r="F52" s="43"/>
      <c r="G52" s="43"/>
      <c r="I52" s="49"/>
      <c r="J52" s="37"/>
      <c r="K52" s="74"/>
      <c r="L52" s="23"/>
      <c r="M52" s="67"/>
      <c r="N52" s="68"/>
      <c r="O52" s="69"/>
      <c r="P52" s="23"/>
      <c r="Q52" s="38"/>
      <c r="R52" s="37"/>
      <c r="S52" s="38"/>
      <c r="T52" s="75"/>
      <c r="U52" s="70"/>
      <c r="V52" s="23"/>
      <c r="W52" s="38"/>
      <c r="X52" s="37"/>
      <c r="Y52" s="38"/>
      <c r="Z52" s="62"/>
      <c r="AA52" s="63"/>
      <c r="AB52" s="61"/>
      <c r="AC52" s="10"/>
      <c r="AD52" s="65"/>
      <c r="AE52" s="73"/>
      <c r="AF52" s="87"/>
    </row>
    <row r="53" spans="1:33" customHeight="1" ht="12" s="50" customFormat="1">
      <c r="A53" s="56"/>
      <c r="B53" s="42"/>
      <c r="C53" s="42"/>
      <c r="D53" s="43"/>
      <c r="E53" s="43"/>
      <c r="F53" s="43"/>
      <c r="G53" s="43"/>
      <c r="I53" s="49"/>
      <c r="J53" s="37"/>
      <c r="K53" s="74"/>
      <c r="L53" s="23"/>
      <c r="M53" s="67"/>
      <c r="N53" s="68"/>
      <c r="O53" s="69"/>
      <c r="P53" s="23"/>
      <c r="Q53" s="38"/>
      <c r="R53" s="37"/>
      <c r="S53" s="38"/>
      <c r="T53" s="75"/>
      <c r="U53" s="70"/>
      <c r="V53" s="23"/>
      <c r="W53" s="38"/>
      <c r="X53" s="37"/>
      <c r="Y53" s="38"/>
      <c r="Z53" s="62"/>
      <c r="AA53" s="63"/>
      <c r="AB53" s="61"/>
      <c r="AC53" s="10"/>
      <c r="AD53" s="65"/>
      <c r="AE53" s="73"/>
      <c r="AF53" s="71"/>
    </row>
    <row r="54" spans="1:33" customHeight="1" ht="12" s="50" customFormat="1">
      <c r="A54" s="56"/>
      <c r="B54" s="42"/>
      <c r="C54" s="42"/>
      <c r="D54" s="43"/>
      <c r="E54" s="43"/>
      <c r="F54" s="43"/>
      <c r="G54" s="43"/>
      <c r="I54" s="49"/>
      <c r="J54" s="37"/>
      <c r="K54" s="74"/>
      <c r="L54" s="23"/>
      <c r="M54" s="67"/>
      <c r="N54" s="68"/>
      <c r="O54" s="69"/>
      <c r="P54" s="23"/>
      <c r="Q54" s="38"/>
      <c r="R54" s="37"/>
      <c r="S54" s="38"/>
      <c r="T54" s="75"/>
      <c r="U54" s="70"/>
      <c r="V54" s="23"/>
      <c r="W54" s="38"/>
      <c r="X54" s="37"/>
      <c r="Y54" s="38"/>
      <c r="Z54" s="62"/>
      <c r="AA54" s="63"/>
      <c r="AB54" s="61"/>
      <c r="AC54" s="10"/>
      <c r="AD54" s="65"/>
      <c r="AE54" s="73"/>
      <c r="AF54" s="71"/>
    </row>
    <row r="55" spans="1:33" customHeight="1" ht="12" s="50" customFormat="1">
      <c r="A55" s="56"/>
      <c r="B55" s="42"/>
      <c r="C55" s="42"/>
      <c r="D55" s="43"/>
      <c r="E55" s="43"/>
      <c r="F55" s="43"/>
      <c r="G55" s="43"/>
      <c r="I55" s="49"/>
      <c r="J55" s="37"/>
      <c r="K55" s="74"/>
      <c r="L55" s="23"/>
      <c r="M55" s="67"/>
      <c r="N55" s="68"/>
      <c r="O55" s="69"/>
      <c r="P55" s="23"/>
      <c r="Q55" s="38"/>
      <c r="R55" s="37"/>
      <c r="S55" s="38"/>
      <c r="T55" s="75"/>
      <c r="U55" s="70"/>
      <c r="V55" s="23"/>
      <c r="W55" s="38"/>
      <c r="X55" s="37"/>
      <c r="Y55" s="38"/>
      <c r="Z55" s="62"/>
      <c r="AA55" s="63"/>
      <c r="AB55" s="61"/>
      <c r="AC55" s="10"/>
      <c r="AD55" s="65"/>
      <c r="AE55" s="73"/>
      <c r="AF55" s="71"/>
    </row>
    <row r="56" spans="1:33" customHeight="1" ht="12" s="50" customFormat="1">
      <c r="A56" s="56"/>
      <c r="B56" s="42"/>
      <c r="C56" s="42"/>
      <c r="D56" s="43"/>
      <c r="E56" s="43"/>
      <c r="F56" s="43"/>
      <c r="G56" s="43"/>
      <c r="I56" s="49"/>
      <c r="J56" s="37"/>
      <c r="K56" s="74"/>
      <c r="L56" s="23"/>
      <c r="M56" s="67"/>
      <c r="N56" s="68"/>
      <c r="O56" s="69"/>
      <c r="P56" s="23"/>
      <c r="Q56" s="38"/>
      <c r="R56" s="37"/>
      <c r="S56" s="38"/>
      <c r="T56" s="75"/>
      <c r="U56" s="70"/>
      <c r="V56" s="23"/>
      <c r="W56" s="38"/>
      <c r="X56" s="37"/>
      <c r="Y56" s="38"/>
      <c r="Z56" s="62"/>
      <c r="AA56" s="63"/>
      <c r="AB56" s="61"/>
      <c r="AC56" s="10"/>
      <c r="AD56" s="65"/>
      <c r="AE56" s="73"/>
      <c r="AF56" s="71"/>
    </row>
    <row r="57" spans="1:33" customHeight="1" ht="12.75" s="50" customFormat="1">
      <c r="A57" s="56" t="s">
        <v>53</v>
      </c>
      <c r="B57" s="42"/>
      <c r="C57" s="42">
        <f>SUM(I57:AF57)</f>
        <v>996435</v>
      </c>
      <c r="D57" s="43"/>
      <c r="E57" s="43"/>
      <c r="F57" s="43"/>
      <c r="G57" s="43"/>
      <c r="I57" s="49"/>
      <c r="J57" s="37"/>
      <c r="K57" s="74"/>
      <c r="L57" s="23"/>
      <c r="M57" s="67"/>
      <c r="N57" s="68"/>
      <c r="O57" s="69"/>
      <c r="P57" s="23"/>
      <c r="Q57" s="38"/>
      <c r="R57" s="37"/>
      <c r="S57" s="38"/>
      <c r="T57" s="75"/>
      <c r="U57" s="70"/>
      <c r="V57" s="23"/>
      <c r="W57" s="38"/>
      <c r="X57" s="37"/>
      <c r="Y57" s="38"/>
      <c r="Z57" s="62"/>
      <c r="AA57" s="63"/>
      <c r="AB57" s="61"/>
      <c r="AC57" s="10"/>
      <c r="AD57" s="65">
        <f>SUM(AD58)</f>
        <v>996435</v>
      </c>
      <c r="AE57" s="73"/>
      <c r="AF57" s="71">
        <f>SUM(AF58)</f>
        <v>0</v>
      </c>
    </row>
    <row r="58" spans="1:33" customHeight="1" ht="12.75" s="50" customFormat="1">
      <c r="A58" s="56" t="s">
        <v>54</v>
      </c>
      <c r="B58" s="42"/>
      <c r="C58" s="42"/>
      <c r="D58" s="43"/>
      <c r="E58" s="43"/>
      <c r="F58" s="43"/>
      <c r="G58" s="43"/>
      <c r="I58" s="49"/>
      <c r="J58" s="37"/>
      <c r="K58" s="74"/>
      <c r="L58" s="23"/>
      <c r="M58" s="67"/>
      <c r="N58" s="68"/>
      <c r="O58" s="69"/>
      <c r="P58" s="23"/>
      <c r="Q58" s="38"/>
      <c r="R58" s="37"/>
      <c r="S58" s="38"/>
      <c r="T58" s="75"/>
      <c r="U58" s="70"/>
      <c r="V58" s="23"/>
      <c r="W58" s="38"/>
      <c r="X58" s="37"/>
      <c r="Y58" s="38"/>
      <c r="Z58" s="62"/>
      <c r="AA58" s="63"/>
      <c r="AB58" s="61"/>
      <c r="AC58" s="10" t="s">
        <v>107</v>
      </c>
      <c r="AD58" s="76">
        <v>996435</v>
      </c>
      <c r="AE58" s="24"/>
      <c r="AF58" s="23"/>
    </row>
    <row r="59" spans="1:33" customHeight="1" ht="12.75" s="50" customFormat="1">
      <c r="A59" s="56"/>
      <c r="B59" s="42"/>
      <c r="C59" s="42"/>
      <c r="D59" s="43"/>
      <c r="E59" s="43"/>
      <c r="F59" s="43"/>
      <c r="G59" s="43"/>
      <c r="I59" s="49"/>
      <c r="J59" s="37"/>
      <c r="K59" s="74"/>
      <c r="L59" s="23"/>
      <c r="M59" s="67"/>
      <c r="N59" s="68"/>
      <c r="O59" s="69"/>
      <c r="P59" s="23"/>
      <c r="Q59" s="38"/>
      <c r="R59" s="37"/>
      <c r="S59" s="38"/>
      <c r="T59" s="75"/>
      <c r="U59" s="70"/>
      <c r="V59" s="23"/>
      <c r="W59" s="38"/>
      <c r="X59" s="37"/>
      <c r="Y59" s="38"/>
      <c r="Z59" s="62"/>
      <c r="AA59" s="63"/>
      <c r="AB59" s="61"/>
      <c r="AC59" s="64"/>
      <c r="AD59" s="65"/>
      <c r="AE59" s="24"/>
      <c r="AF59" s="23"/>
    </row>
    <row r="60" spans="1:33" customHeight="1" ht="12.75" s="50" customFormat="1">
      <c r="A60" s="51" t="s">
        <v>55</v>
      </c>
      <c r="B60" s="42"/>
      <c r="C60" s="42"/>
      <c r="D60" s="43"/>
      <c r="E60" s="43"/>
      <c r="F60" s="43"/>
      <c r="G60" s="43"/>
      <c r="I60" s="49"/>
      <c r="J60" s="23"/>
      <c r="K60" s="67"/>
      <c r="L60" s="23"/>
      <c r="M60" s="24"/>
      <c r="N60" s="76"/>
      <c r="O60" s="77"/>
      <c r="P60" s="23"/>
      <c r="Q60" s="24"/>
      <c r="R60" s="23"/>
      <c r="S60" s="24"/>
      <c r="T60" s="37"/>
      <c r="U60" s="24"/>
      <c r="V60" s="37"/>
      <c r="W60" s="24"/>
      <c r="X60" s="61"/>
      <c r="Y60" s="64"/>
      <c r="Z60" s="62"/>
      <c r="AA60" s="63"/>
      <c r="AB60" s="61"/>
      <c r="AC60" s="64"/>
      <c r="AD60" s="76"/>
      <c r="AE60" s="77"/>
      <c r="AF60" s="62"/>
    </row>
    <row r="61" spans="1:33" customHeight="1" ht="12.75" s="50" customFormat="1">
      <c r="A61" s="78" t="s">
        <v>56</v>
      </c>
      <c r="B61" s="42"/>
      <c r="C61" s="42">
        <f>SUM(I61:AF61)</f>
        <v>14846.88</v>
      </c>
      <c r="D61" s="43"/>
      <c r="E61" s="43"/>
      <c r="F61" s="43"/>
      <c r="G61" s="43"/>
      <c r="I61" s="49"/>
      <c r="J61" s="23"/>
      <c r="K61" s="67"/>
      <c r="L61" s="23"/>
      <c r="M61" s="24"/>
      <c r="N61" s="76"/>
      <c r="O61" s="77"/>
      <c r="P61" s="23"/>
      <c r="Q61" s="24"/>
      <c r="R61" s="23"/>
      <c r="S61" s="24"/>
      <c r="T61" s="23"/>
      <c r="U61" s="24"/>
      <c r="V61" s="23"/>
      <c r="W61" s="24"/>
      <c r="X61" s="23"/>
      <c r="Y61" s="64"/>
      <c r="Z61" s="62">
        <f>SUM(Z62)</f>
        <v>14846.88</v>
      </c>
      <c r="AA61" s="63"/>
      <c r="AB61" s="61"/>
      <c r="AC61" s="64"/>
      <c r="AD61" s="76"/>
      <c r="AE61" s="77"/>
      <c r="AF61" s="62">
        <f>SUM(AF62:AF66)</f>
        <v>0</v>
      </c>
    </row>
    <row r="62" spans="1:33" customHeight="1" ht="12.75" s="50" customFormat="1">
      <c r="A62" s="56"/>
      <c r="B62" s="42"/>
      <c r="C62" s="42"/>
      <c r="D62" s="43"/>
      <c r="E62" s="43"/>
      <c r="F62" s="43"/>
      <c r="G62" s="43"/>
      <c r="I62" s="49"/>
      <c r="J62" s="23"/>
      <c r="K62" s="67"/>
      <c r="L62" s="23"/>
      <c r="M62" s="24"/>
      <c r="N62" s="76"/>
      <c r="O62" s="77"/>
      <c r="P62" s="23"/>
      <c r="Q62" s="24"/>
      <c r="R62" s="23"/>
      <c r="S62" s="24"/>
      <c r="T62" s="23"/>
      <c r="U62" s="24"/>
      <c r="V62" s="23"/>
      <c r="W62" s="24"/>
      <c r="X62" s="23"/>
      <c r="Y62" s="64"/>
      <c r="Z62" s="71">
        <v>14846.88</v>
      </c>
      <c r="AA62" s="63"/>
      <c r="AB62" s="61"/>
      <c r="AC62" s="64"/>
      <c r="AD62" s="76"/>
      <c r="AE62" s="77"/>
      <c r="AF62" s="87"/>
    </row>
    <row r="63" spans="1:33" customHeight="1" ht="12.75" s="50" customFormat="1">
      <c r="A63" s="56"/>
      <c r="B63" s="42"/>
      <c r="C63" s="42"/>
      <c r="D63" s="43"/>
      <c r="E63" s="43"/>
      <c r="F63" s="43"/>
      <c r="G63" s="43"/>
      <c r="I63" s="49"/>
      <c r="J63" s="23"/>
      <c r="K63" s="67"/>
      <c r="L63" s="23"/>
      <c r="M63" s="24"/>
      <c r="N63" s="76"/>
      <c r="O63" s="77"/>
      <c r="P63" s="23"/>
      <c r="Q63" s="24"/>
      <c r="R63" s="23"/>
      <c r="S63" s="24"/>
      <c r="T63" s="23"/>
      <c r="U63" s="24"/>
      <c r="V63" s="23"/>
      <c r="W63" s="24"/>
      <c r="X63" s="23"/>
      <c r="Y63" s="64"/>
      <c r="Z63" s="71"/>
      <c r="AA63" s="63"/>
      <c r="AB63" s="61"/>
      <c r="AC63" s="64"/>
      <c r="AD63" s="76"/>
      <c r="AE63" s="77"/>
      <c r="AF63" s="87"/>
    </row>
    <row r="64" spans="1:33" customHeight="1" ht="12.75" s="50" customFormat="1">
      <c r="A64" s="56"/>
      <c r="B64" s="42"/>
      <c r="C64" s="42"/>
      <c r="D64" s="43"/>
      <c r="E64" s="43"/>
      <c r="F64" s="43"/>
      <c r="G64" s="43"/>
      <c r="I64" s="49"/>
      <c r="J64" s="23"/>
      <c r="K64" s="67"/>
      <c r="L64" s="23"/>
      <c r="M64" s="24"/>
      <c r="N64" s="76"/>
      <c r="O64" s="77"/>
      <c r="P64" s="23"/>
      <c r="Q64" s="24"/>
      <c r="R64" s="23"/>
      <c r="S64" s="24"/>
      <c r="T64" s="23"/>
      <c r="U64" s="24"/>
      <c r="V64" s="23"/>
      <c r="W64" s="24"/>
      <c r="X64" s="23"/>
      <c r="Y64" s="64"/>
      <c r="Z64" s="71"/>
      <c r="AA64" s="63"/>
      <c r="AB64" s="61"/>
      <c r="AC64" s="64"/>
      <c r="AD64" s="76"/>
      <c r="AE64" s="77"/>
      <c r="AF64" s="87"/>
    </row>
    <row r="65" spans="1:33" customHeight="1" ht="12.75" s="50" customFormat="1">
      <c r="A65" s="56"/>
      <c r="B65" s="42"/>
      <c r="C65" s="42"/>
      <c r="D65" s="43"/>
      <c r="E65" s="43"/>
      <c r="F65" s="43"/>
      <c r="G65" s="43"/>
      <c r="I65" s="49"/>
      <c r="J65" s="23"/>
      <c r="K65" s="67"/>
      <c r="L65" s="23"/>
      <c r="M65" s="24"/>
      <c r="N65" s="76"/>
      <c r="O65" s="77"/>
      <c r="P65" s="23"/>
      <c r="Q65" s="24"/>
      <c r="R65" s="23"/>
      <c r="S65" s="24"/>
      <c r="T65" s="23"/>
      <c r="U65" s="24"/>
      <c r="V65" s="23"/>
      <c r="W65" s="24"/>
      <c r="X65" s="23"/>
      <c r="Y65" s="64"/>
      <c r="Z65" s="71"/>
      <c r="AA65" s="63"/>
      <c r="AB65" s="61"/>
      <c r="AC65" s="64"/>
      <c r="AD65" s="76"/>
      <c r="AE65" s="77"/>
      <c r="AF65" s="87"/>
    </row>
    <row r="66" spans="1:33" customHeight="1" ht="12.75" s="50" customFormat="1">
      <c r="A66" s="56"/>
      <c r="B66" s="42"/>
      <c r="C66" s="42"/>
      <c r="D66" s="43"/>
      <c r="E66" s="43"/>
      <c r="F66" s="43"/>
      <c r="G66" s="43"/>
      <c r="I66" s="49"/>
      <c r="J66" s="23"/>
      <c r="K66" s="67"/>
      <c r="L66" s="23"/>
      <c r="M66" s="24"/>
      <c r="N66" s="76"/>
      <c r="O66" s="77"/>
      <c r="P66" s="23"/>
      <c r="Q66" s="24"/>
      <c r="R66" s="23"/>
      <c r="S66" s="24"/>
      <c r="T66" s="23"/>
      <c r="U66" s="24"/>
      <c r="V66" s="23"/>
      <c r="W66" s="24"/>
      <c r="X66" s="23"/>
      <c r="Y66" s="64"/>
      <c r="Z66" s="71"/>
      <c r="AA66" s="63"/>
      <c r="AB66" s="61"/>
      <c r="AC66" s="64"/>
      <c r="AD66" s="76"/>
      <c r="AE66" s="77"/>
      <c r="AF66" s="87"/>
    </row>
    <row r="67" spans="1:33" customHeight="1" ht="12.75" s="50" customFormat="1">
      <c r="A67" s="56"/>
      <c r="B67" s="42"/>
      <c r="C67" s="42"/>
      <c r="D67" s="43"/>
      <c r="E67" s="43"/>
      <c r="F67" s="43"/>
      <c r="G67" s="43"/>
      <c r="I67" s="49"/>
      <c r="J67" s="23"/>
      <c r="K67" s="67"/>
      <c r="L67" s="23"/>
      <c r="M67" s="24"/>
      <c r="N67" s="76"/>
      <c r="O67" s="77"/>
      <c r="P67" s="23"/>
      <c r="Q67" s="24"/>
      <c r="R67" s="23"/>
      <c r="S67" s="24"/>
      <c r="T67" s="23"/>
      <c r="U67" s="24"/>
      <c r="V67" s="23"/>
      <c r="W67" s="24"/>
      <c r="X67" s="23"/>
      <c r="Y67" s="64"/>
      <c r="Z67" s="71"/>
      <c r="AA67" s="63"/>
      <c r="AB67" s="61"/>
      <c r="AC67" s="64"/>
      <c r="AD67" s="76"/>
      <c r="AE67" s="77"/>
      <c r="AF67" s="87"/>
    </row>
    <row r="68" spans="1:33" customHeight="1" ht="12.75" s="50" customFormat="1">
      <c r="A68" s="56"/>
      <c r="B68" s="42"/>
      <c r="C68" s="42"/>
      <c r="D68" s="43"/>
      <c r="E68" s="43"/>
      <c r="F68" s="43"/>
      <c r="G68" s="43"/>
      <c r="I68" s="49"/>
      <c r="J68" s="23"/>
      <c r="K68" s="67"/>
      <c r="L68" s="23"/>
      <c r="M68" s="24"/>
      <c r="N68" s="76"/>
      <c r="O68" s="77"/>
      <c r="P68" s="23"/>
      <c r="Q68" s="24"/>
      <c r="R68" s="23"/>
      <c r="S68" s="24"/>
      <c r="T68" s="23"/>
      <c r="U68" s="24"/>
      <c r="V68" s="23"/>
      <c r="W68" s="24"/>
      <c r="X68" s="23"/>
      <c r="Y68" s="64"/>
      <c r="Z68" s="71"/>
      <c r="AA68" s="63"/>
      <c r="AB68" s="61"/>
      <c r="AC68" s="64"/>
      <c r="AD68" s="76"/>
      <c r="AE68" s="77"/>
      <c r="AF68" s="87"/>
    </row>
    <row r="69" spans="1:33" customHeight="1" ht="12.75" s="50" customFormat="1">
      <c r="A69" s="56"/>
      <c r="B69" s="42"/>
      <c r="C69" s="42"/>
      <c r="D69" s="43"/>
      <c r="E69" s="43"/>
      <c r="F69" s="43"/>
      <c r="G69" s="43"/>
      <c r="I69" s="49"/>
      <c r="J69" s="23"/>
      <c r="K69" s="67"/>
      <c r="L69" s="23"/>
      <c r="M69" s="24"/>
      <c r="N69" s="76"/>
      <c r="O69" s="77"/>
      <c r="P69" s="23"/>
      <c r="Q69" s="24"/>
      <c r="R69" s="23"/>
      <c r="S69" s="24"/>
      <c r="T69" s="23"/>
      <c r="U69" s="24"/>
      <c r="V69" s="23"/>
      <c r="W69" s="24"/>
      <c r="X69" s="23"/>
      <c r="Y69" s="64"/>
      <c r="Z69" s="71"/>
      <c r="AA69" s="63"/>
      <c r="AB69" s="61"/>
      <c r="AC69" s="64"/>
      <c r="AD69" s="76"/>
      <c r="AE69" s="77"/>
      <c r="AF69" s="87"/>
    </row>
    <row r="70" spans="1:33" customHeight="1" ht="12.75" s="50" customFormat="1">
      <c r="A70" s="56"/>
      <c r="B70" s="42"/>
      <c r="C70" s="42"/>
      <c r="D70" s="43"/>
      <c r="E70" s="43"/>
      <c r="F70" s="43"/>
      <c r="G70" s="43"/>
      <c r="I70" s="49"/>
      <c r="J70" s="23"/>
      <c r="K70" s="67"/>
      <c r="L70" s="23"/>
      <c r="M70" s="24"/>
      <c r="N70" s="76"/>
      <c r="O70" s="77"/>
      <c r="P70" s="23"/>
      <c r="Q70" s="24"/>
      <c r="R70" s="23"/>
      <c r="S70" s="24"/>
      <c r="T70" s="23"/>
      <c r="U70" s="24"/>
      <c r="V70" s="23"/>
      <c r="W70" s="24"/>
      <c r="X70" s="23"/>
      <c r="Y70" s="64"/>
      <c r="Z70" s="71"/>
      <c r="AA70" s="63"/>
      <c r="AB70" s="61"/>
      <c r="AC70" s="64"/>
      <c r="AD70" s="76"/>
      <c r="AE70" s="77"/>
      <c r="AF70" s="87"/>
    </row>
    <row r="71" spans="1:33" customHeight="1" ht="12.75" s="50" customFormat="1">
      <c r="A71" s="56" t="s">
        <v>57</v>
      </c>
      <c r="B71" s="42"/>
      <c r="C71" s="42">
        <f>SUM(I71:AF71)</f>
        <v>0</v>
      </c>
      <c r="D71" s="43"/>
      <c r="E71" s="43"/>
      <c r="F71" s="43"/>
      <c r="G71" s="43"/>
      <c r="I71" s="49"/>
      <c r="J71" s="23"/>
      <c r="K71" s="67"/>
      <c r="L71" s="23"/>
      <c r="M71" s="24"/>
      <c r="N71" s="76"/>
      <c r="O71" s="77"/>
      <c r="P71" s="23"/>
      <c r="Q71" s="24"/>
      <c r="R71" s="23"/>
      <c r="S71" s="24"/>
      <c r="T71" s="23"/>
      <c r="U71" s="24"/>
      <c r="V71" s="23"/>
      <c r="W71" s="24"/>
      <c r="X71" s="23"/>
      <c r="Y71" s="64"/>
      <c r="Z71" s="62"/>
      <c r="AA71" s="63"/>
      <c r="AB71" s="61"/>
      <c r="AC71" s="64"/>
      <c r="AD71" s="76"/>
      <c r="AE71" s="77"/>
      <c r="AF71" s="87"/>
    </row>
    <row r="72" spans="1:33" customHeight="1" ht="12.75" s="50" customFormat="1">
      <c r="A72" s="56"/>
      <c r="B72" s="42"/>
      <c r="C72" s="42"/>
      <c r="D72" s="43"/>
      <c r="E72" s="43"/>
      <c r="F72" s="43"/>
      <c r="G72" s="43"/>
      <c r="I72" s="49"/>
      <c r="J72" s="23"/>
      <c r="K72" s="67"/>
      <c r="L72" s="23"/>
      <c r="M72" s="24"/>
      <c r="N72" s="76"/>
      <c r="O72" s="77"/>
      <c r="P72" s="23"/>
      <c r="Q72" s="24"/>
      <c r="R72" s="23"/>
      <c r="S72" s="24"/>
      <c r="T72" s="23"/>
      <c r="U72" s="24"/>
      <c r="V72" s="23"/>
      <c r="W72" s="24"/>
      <c r="X72" s="23"/>
      <c r="Y72" s="64"/>
      <c r="Z72" s="62"/>
      <c r="AA72" s="63"/>
      <c r="AB72" s="61"/>
      <c r="AC72" s="64"/>
      <c r="AD72" s="76"/>
      <c r="AE72" s="77"/>
      <c r="AF72" s="88"/>
    </row>
    <row r="73" spans="1:33" customHeight="1" ht="12.75" s="50" customFormat="1">
      <c r="A73" s="56" t="s">
        <v>58</v>
      </c>
      <c r="B73" s="42"/>
      <c r="C73" s="42">
        <f>SUM(I73:AF73)</f>
        <v>0</v>
      </c>
      <c r="D73" s="43"/>
      <c r="E73" s="43"/>
      <c r="F73" s="43"/>
      <c r="G73" s="43"/>
      <c r="I73" s="49"/>
      <c r="J73" s="23"/>
      <c r="K73" s="67"/>
      <c r="L73" s="23"/>
      <c r="M73" s="24"/>
      <c r="N73" s="76"/>
      <c r="O73" s="77"/>
      <c r="P73" s="23"/>
      <c r="Q73" s="24"/>
      <c r="R73" s="23"/>
      <c r="S73" s="24"/>
      <c r="T73" s="23"/>
      <c r="U73" s="24"/>
      <c r="V73" s="23"/>
      <c r="W73" s="24"/>
      <c r="X73" s="23"/>
      <c r="Y73" s="64"/>
      <c r="Z73" s="62"/>
      <c r="AA73" s="63"/>
      <c r="AB73" s="61"/>
      <c r="AC73" s="64"/>
      <c r="AD73" s="76"/>
      <c r="AE73" s="77"/>
      <c r="AF73" s="62"/>
    </row>
    <row r="74" spans="1:33" customHeight="1" ht="12.75" s="50" customFormat="1">
      <c r="A74" s="56"/>
      <c r="B74" s="42"/>
      <c r="C74" s="42"/>
      <c r="D74" s="43"/>
      <c r="E74" s="43"/>
      <c r="F74" s="43"/>
      <c r="G74" s="43"/>
      <c r="I74" s="49"/>
      <c r="J74" s="23"/>
      <c r="K74" s="67"/>
      <c r="L74" s="23"/>
      <c r="M74" s="24"/>
      <c r="N74" s="76"/>
      <c r="O74" s="77"/>
      <c r="P74" s="23"/>
      <c r="Q74" s="24"/>
      <c r="R74" s="23"/>
      <c r="S74" s="24"/>
      <c r="T74" s="23"/>
      <c r="U74" s="24"/>
      <c r="V74" s="23"/>
      <c r="W74" s="24"/>
      <c r="X74" s="23"/>
      <c r="Y74" s="64"/>
      <c r="Z74" s="62"/>
      <c r="AA74" s="63"/>
      <c r="AB74" s="61"/>
      <c r="AC74" s="64"/>
      <c r="AD74" s="76"/>
      <c r="AE74" s="77"/>
      <c r="AF74" s="62"/>
    </row>
    <row r="75" spans="1:33" customHeight="1" ht="12.75" s="50" customFormat="1">
      <c r="A75" s="56" t="s">
        <v>59</v>
      </c>
      <c r="B75" s="42"/>
      <c r="C75" s="42">
        <f>SUM(I75:AF75)</f>
        <v>89772</v>
      </c>
      <c r="D75" s="42"/>
      <c r="E75" s="43"/>
      <c r="F75" s="43"/>
      <c r="G75" s="43"/>
      <c r="I75" s="49"/>
      <c r="J75" s="23"/>
      <c r="K75" s="67"/>
      <c r="L75" s="61">
        <f>SUM(L76:L78)</f>
        <v>39400</v>
      </c>
      <c r="M75" s="24"/>
      <c r="N75" s="76"/>
      <c r="O75" s="77"/>
      <c r="P75" s="23"/>
      <c r="Q75" s="24"/>
      <c r="R75" s="23"/>
      <c r="S75" s="24"/>
      <c r="T75" s="23"/>
      <c r="U75" s="24"/>
      <c r="V75" s="23"/>
      <c r="W75" s="24"/>
      <c r="X75" s="61">
        <v>37020</v>
      </c>
      <c r="Y75" s="64"/>
      <c r="Z75" s="62"/>
      <c r="AA75" s="63"/>
      <c r="AB75" s="61"/>
      <c r="AC75" s="64"/>
      <c r="AD75" s="65">
        <f>SUM(AD76)</f>
        <v>13352</v>
      </c>
      <c r="AE75" s="77"/>
      <c r="AF75" s="62"/>
    </row>
    <row r="76" spans="1:33" customHeight="1" ht="12.75" s="50" customFormat="1">
      <c r="A76" s="56" t="s">
        <v>60</v>
      </c>
      <c r="B76" s="42"/>
      <c r="C76" s="42"/>
      <c r="D76" s="43"/>
      <c r="E76" s="43"/>
      <c r="F76" s="43"/>
      <c r="G76" s="43"/>
      <c r="I76" s="49"/>
      <c r="J76" s="23"/>
      <c r="K76" s="67" t="s">
        <v>61</v>
      </c>
      <c r="L76" s="23">
        <v>39400</v>
      </c>
      <c r="M76" s="24"/>
      <c r="N76" s="76"/>
      <c r="O76" s="77"/>
      <c r="P76" s="23"/>
      <c r="Q76" s="24"/>
      <c r="R76" s="23"/>
      <c r="S76" s="24"/>
      <c r="T76" s="23"/>
      <c r="U76" s="24"/>
      <c r="V76" s="23"/>
      <c r="W76" s="24"/>
      <c r="X76" s="61"/>
      <c r="Y76" s="64"/>
      <c r="Z76" s="62"/>
      <c r="AA76" s="63"/>
      <c r="AB76" s="61"/>
      <c r="AC76" s="64" t="s">
        <v>108</v>
      </c>
      <c r="AD76" s="76">
        <v>13352</v>
      </c>
      <c r="AE76" s="77"/>
      <c r="AF76" s="62"/>
    </row>
    <row r="77" spans="1:33" customHeight="1" ht="12.75" s="50" customFormat="1">
      <c r="A77" s="56" t="s">
        <v>62</v>
      </c>
      <c r="B77" s="42"/>
      <c r="C77" s="42"/>
      <c r="D77" s="43"/>
      <c r="E77" s="43"/>
      <c r="F77" s="43"/>
      <c r="G77" s="43"/>
      <c r="I77" s="49"/>
      <c r="J77" s="23"/>
      <c r="K77" s="67"/>
      <c r="L77" s="23"/>
      <c r="M77" s="24"/>
      <c r="N77" s="76"/>
      <c r="O77" s="77"/>
      <c r="P77" s="23"/>
      <c r="Q77" s="24"/>
      <c r="R77" s="23"/>
      <c r="S77" s="24"/>
      <c r="T77" s="23"/>
      <c r="U77" s="24"/>
      <c r="V77" s="23"/>
      <c r="W77" s="24"/>
      <c r="X77" s="61"/>
      <c r="Y77" s="64"/>
      <c r="Z77" s="62"/>
      <c r="AA77" s="63"/>
      <c r="AB77" s="61"/>
      <c r="AC77" s="64"/>
      <c r="AD77" s="76"/>
      <c r="AE77" s="77"/>
      <c r="AF77" s="62"/>
    </row>
    <row r="78" spans="1:33" customHeight="1" ht="12.75" s="50" customFormat="1">
      <c r="A78" s="56" t="s">
        <v>63</v>
      </c>
      <c r="B78" s="42"/>
      <c r="C78" s="42"/>
      <c r="D78" s="43"/>
      <c r="E78" s="43"/>
      <c r="F78" s="43"/>
      <c r="G78" s="43"/>
      <c r="I78" s="49"/>
      <c r="J78" s="23"/>
      <c r="K78" s="67"/>
      <c r="L78" s="23"/>
      <c r="M78" s="24"/>
      <c r="N78" s="76"/>
      <c r="O78" s="77"/>
      <c r="P78" s="23"/>
      <c r="Q78" s="24"/>
      <c r="R78" s="23"/>
      <c r="S78" s="24"/>
      <c r="T78" s="23"/>
      <c r="U78" s="24"/>
      <c r="V78" s="23"/>
      <c r="W78" s="24"/>
      <c r="X78" s="61"/>
      <c r="Y78" s="64"/>
      <c r="Z78" s="62"/>
      <c r="AA78" s="63"/>
      <c r="AB78" s="61"/>
      <c r="AC78" s="64"/>
      <c r="AD78" s="76"/>
      <c r="AE78" s="77"/>
      <c r="AF78" s="62"/>
    </row>
    <row r="79" spans="1:33" customHeight="1" ht="12.75" s="50" customFormat="1">
      <c r="A79" s="56"/>
      <c r="B79" s="42"/>
      <c r="C79" s="42"/>
      <c r="D79" s="43"/>
      <c r="E79" s="43"/>
      <c r="F79" s="43"/>
      <c r="G79" s="43"/>
      <c r="I79" s="49"/>
      <c r="J79" s="23"/>
      <c r="K79" s="67"/>
      <c r="L79" s="23"/>
      <c r="M79" s="24"/>
      <c r="N79" s="76"/>
      <c r="O79" s="77"/>
      <c r="P79" s="23"/>
      <c r="Q79" s="24"/>
      <c r="R79" s="23"/>
      <c r="S79" s="24"/>
      <c r="T79" s="23"/>
      <c r="U79" s="24"/>
      <c r="V79" s="23"/>
      <c r="W79" s="24"/>
      <c r="X79" s="61"/>
      <c r="Y79" s="64"/>
      <c r="Z79" s="62"/>
      <c r="AA79" s="63"/>
      <c r="AB79" s="61"/>
      <c r="AC79" s="64"/>
      <c r="AD79" s="76"/>
      <c r="AE79" s="77"/>
      <c r="AF79" s="62"/>
    </row>
    <row r="80" spans="1:33" customHeight="1" ht="12.75" s="50" customFormat="1">
      <c r="A80" s="56" t="s">
        <v>64</v>
      </c>
      <c r="B80" s="42"/>
      <c r="C80" s="42">
        <f>SUM(I80:AF80)</f>
        <v>0</v>
      </c>
      <c r="D80" s="43"/>
      <c r="E80" s="43"/>
      <c r="F80" s="43"/>
      <c r="G80" s="43"/>
      <c r="I80" s="49"/>
      <c r="J80" s="23"/>
      <c r="K80" s="67"/>
      <c r="L80" s="23"/>
      <c r="M80" s="24"/>
      <c r="N80" s="76"/>
      <c r="O80" s="77"/>
      <c r="P80" s="23"/>
      <c r="Q80" s="24"/>
      <c r="R80" s="23"/>
      <c r="S80" s="24"/>
      <c r="T80" s="23"/>
      <c r="U80" s="24"/>
      <c r="V80" s="23"/>
      <c r="W80" s="24"/>
      <c r="X80" s="61"/>
      <c r="Y80" s="64"/>
      <c r="Z80" s="62"/>
      <c r="AA80" s="63"/>
      <c r="AB80" s="61"/>
      <c r="AC80" s="64"/>
      <c r="AD80" s="76"/>
      <c r="AE80" s="77"/>
      <c r="AF80" s="62"/>
    </row>
    <row r="81" spans="1:33" customHeight="1" ht="12.75" s="50" customFormat="1">
      <c r="A81" s="56"/>
      <c r="B81" s="42"/>
      <c r="C81" s="42"/>
      <c r="D81" s="43"/>
      <c r="E81" s="43"/>
      <c r="F81" s="43"/>
      <c r="G81" s="43"/>
      <c r="I81" s="49"/>
      <c r="J81" s="23"/>
      <c r="K81" s="67"/>
      <c r="L81" s="23"/>
      <c r="M81" s="24"/>
      <c r="N81" s="76"/>
      <c r="O81" s="77"/>
      <c r="P81" s="23"/>
      <c r="Q81" s="24"/>
      <c r="R81" s="23"/>
      <c r="S81" s="24"/>
      <c r="T81" s="23"/>
      <c r="U81" s="24"/>
      <c r="V81" s="23"/>
      <c r="W81" s="24"/>
      <c r="X81" s="61"/>
      <c r="Y81" s="64"/>
      <c r="Z81" s="62"/>
      <c r="AA81" s="63"/>
      <c r="AB81" s="61"/>
      <c r="AC81" s="64"/>
      <c r="AD81" s="76"/>
      <c r="AE81" s="77"/>
      <c r="AF81" s="62"/>
    </row>
    <row r="82" spans="1:33" customHeight="1" ht="12.75" s="50" customFormat="1">
      <c r="A82" s="56" t="s">
        <v>65</v>
      </c>
      <c r="B82" s="42"/>
      <c r="C82" s="42">
        <f>SUM(I82:AF82)</f>
        <v>399000</v>
      </c>
      <c r="D82" s="43"/>
      <c r="E82" s="43"/>
      <c r="F82" s="43"/>
      <c r="G82" s="43"/>
      <c r="I82" s="49"/>
      <c r="J82" s="23"/>
      <c r="K82" s="67"/>
      <c r="L82" s="23"/>
      <c r="M82" s="24"/>
      <c r="N82" s="76"/>
      <c r="O82" s="77"/>
      <c r="P82" s="23"/>
      <c r="Q82" s="24"/>
      <c r="R82" s="23"/>
      <c r="S82" s="24"/>
      <c r="T82" s="23"/>
      <c r="U82" s="24"/>
      <c r="V82" s="23"/>
      <c r="W82" s="24"/>
      <c r="X82" s="61"/>
      <c r="Y82" s="64"/>
      <c r="Z82" s="62"/>
      <c r="AA82" s="63"/>
      <c r="AB82" s="61">
        <f>SUM(AB83)</f>
        <v>399000</v>
      </c>
      <c r="AC82" s="64"/>
      <c r="AD82" s="76"/>
      <c r="AE82" s="77"/>
      <c r="AF82" s="62">
        <f>SUM(AF83)</f>
        <v>0</v>
      </c>
    </row>
    <row r="83" spans="1:33" customHeight="1" ht="12.75" s="50" customFormat="1">
      <c r="A83" s="56"/>
      <c r="B83" s="42"/>
      <c r="C83" s="42"/>
      <c r="D83" s="43"/>
      <c r="E83" s="43"/>
      <c r="F83" s="43"/>
      <c r="G83" s="43"/>
      <c r="I83" s="49"/>
      <c r="J83" s="23"/>
      <c r="K83" s="67"/>
      <c r="L83" s="23"/>
      <c r="M83" s="24"/>
      <c r="N83" s="76"/>
      <c r="O83" s="77"/>
      <c r="P83" s="23"/>
      <c r="Q83" s="24"/>
      <c r="R83" s="23"/>
      <c r="S83" s="24"/>
      <c r="T83" s="23"/>
      <c r="U83" s="24"/>
      <c r="V83" s="23"/>
      <c r="W83" s="24"/>
      <c r="X83" s="61"/>
      <c r="Y83" s="64"/>
      <c r="Z83" s="62"/>
      <c r="AA83" s="46" t="s">
        <v>66</v>
      </c>
      <c r="AB83" s="23">
        <v>399000</v>
      </c>
      <c r="AC83" s="64"/>
      <c r="AD83" s="76"/>
      <c r="AE83" s="77"/>
      <c r="AF83" s="87"/>
    </row>
    <row r="84" spans="1:33" customHeight="1" ht="12.75" s="50" customFormat="1">
      <c r="A84" s="56"/>
      <c r="B84" s="42"/>
      <c r="C84" s="42"/>
      <c r="D84" s="43"/>
      <c r="E84" s="43"/>
      <c r="F84" s="43"/>
      <c r="G84" s="43"/>
      <c r="I84" s="49"/>
      <c r="J84" s="23"/>
      <c r="K84" s="67"/>
      <c r="L84" s="23"/>
      <c r="M84" s="24"/>
      <c r="N84" s="76"/>
      <c r="O84" s="77"/>
      <c r="P84" s="23"/>
      <c r="Q84" s="24"/>
      <c r="R84" s="23"/>
      <c r="S84" s="24"/>
      <c r="T84" s="23"/>
      <c r="U84" s="24"/>
      <c r="V84" s="23"/>
      <c r="W84" s="24"/>
      <c r="X84" s="61"/>
      <c r="Y84" s="64"/>
      <c r="Z84" s="62"/>
      <c r="AA84" s="46"/>
      <c r="AB84" s="23"/>
      <c r="AC84" s="64"/>
      <c r="AD84" s="76"/>
      <c r="AE84" s="77"/>
      <c r="AF84" s="62"/>
    </row>
    <row r="85" spans="1:33" customHeight="1" ht="12.75" s="50" customFormat="1">
      <c r="A85" s="56" t="s">
        <v>67</v>
      </c>
      <c r="B85" s="42"/>
      <c r="C85" s="42">
        <f>SUM(I85:AF85)</f>
        <v>167300</v>
      </c>
      <c r="D85" s="43"/>
      <c r="E85" s="43"/>
      <c r="F85" s="43"/>
      <c r="G85" s="43"/>
      <c r="I85" s="49"/>
      <c r="J85" s="23"/>
      <c r="K85" s="67"/>
      <c r="L85" s="23"/>
      <c r="M85" s="24"/>
      <c r="N85" s="76"/>
      <c r="O85" s="77"/>
      <c r="P85" s="23"/>
      <c r="Q85" s="24"/>
      <c r="R85" s="23"/>
      <c r="S85" s="24"/>
      <c r="T85" s="23"/>
      <c r="U85" s="24"/>
      <c r="V85" s="23"/>
      <c r="W85" s="24"/>
      <c r="X85" s="61"/>
      <c r="Y85" s="64"/>
      <c r="Z85" s="62"/>
      <c r="AA85" s="63"/>
      <c r="AB85" s="61"/>
      <c r="AC85" s="64"/>
      <c r="AD85" s="65">
        <f>SUM(AD86)</f>
        <v>167300</v>
      </c>
      <c r="AE85" s="77"/>
      <c r="AF85" s="62"/>
    </row>
    <row r="86" spans="1:33" customHeight="1" ht="12.75" s="50" customFormat="1">
      <c r="A86" s="56" t="s">
        <v>68</v>
      </c>
      <c r="B86" s="42"/>
      <c r="C86" s="42"/>
      <c r="D86" s="43"/>
      <c r="E86" s="43"/>
      <c r="F86" s="43"/>
      <c r="G86" s="43"/>
      <c r="I86" s="49"/>
      <c r="J86" s="23"/>
      <c r="K86" s="67"/>
      <c r="L86" s="23"/>
      <c r="M86" s="24"/>
      <c r="N86" s="76"/>
      <c r="O86" s="77"/>
      <c r="P86" s="23"/>
      <c r="Q86" s="24"/>
      <c r="R86" s="23"/>
      <c r="S86" s="24"/>
      <c r="T86" s="23"/>
      <c r="U86" s="24"/>
      <c r="V86" s="23"/>
      <c r="W86" s="24"/>
      <c r="X86" s="61"/>
      <c r="Y86" s="64"/>
      <c r="Z86" s="62"/>
      <c r="AA86" s="63"/>
      <c r="AB86" s="61"/>
      <c r="AC86" s="89" t="s">
        <v>109</v>
      </c>
      <c r="AD86" s="76">
        <v>167300</v>
      </c>
      <c r="AE86" s="77"/>
      <c r="AF86" s="62"/>
    </row>
    <row r="87" spans="1:33" customHeight="1" ht="12.75" s="50" customFormat="1">
      <c r="A87" s="56" t="s">
        <v>69</v>
      </c>
      <c r="B87" s="42"/>
      <c r="C87" s="42"/>
      <c r="D87" s="43"/>
      <c r="E87" s="43"/>
      <c r="F87" s="43"/>
      <c r="G87" s="43"/>
      <c r="I87" s="49"/>
      <c r="J87" s="23"/>
      <c r="K87" s="67"/>
      <c r="L87" s="23"/>
      <c r="M87" s="24"/>
      <c r="N87" s="76"/>
      <c r="O87" s="77"/>
      <c r="P87" s="23"/>
      <c r="Q87" s="24"/>
      <c r="R87" s="23"/>
      <c r="S87" s="24"/>
      <c r="T87" s="23"/>
      <c r="U87" s="24"/>
      <c r="V87" s="23"/>
      <c r="W87" s="24"/>
      <c r="X87" s="61"/>
      <c r="Y87" s="64"/>
      <c r="Z87" s="62"/>
      <c r="AA87" s="63"/>
      <c r="AB87" s="61"/>
      <c r="AC87" s="64"/>
      <c r="AD87" s="76"/>
      <c r="AE87" s="77"/>
      <c r="AF87" s="62"/>
    </row>
    <row r="88" spans="1:33" customHeight="1" ht="12.75" s="50" customFormat="1">
      <c r="A88" s="56"/>
      <c r="B88" s="42"/>
      <c r="C88" s="42"/>
      <c r="D88" s="43"/>
      <c r="E88" s="43"/>
      <c r="F88" s="43"/>
      <c r="G88" s="43"/>
      <c r="I88" s="49"/>
      <c r="J88" s="23"/>
      <c r="K88" s="67"/>
      <c r="L88" s="23"/>
      <c r="M88" s="24"/>
      <c r="N88" s="76"/>
      <c r="O88" s="77"/>
      <c r="P88" s="23"/>
      <c r="Q88" s="24"/>
      <c r="R88" s="23"/>
      <c r="S88" s="24"/>
      <c r="T88" s="23"/>
      <c r="U88" s="24"/>
      <c r="V88" s="23"/>
      <c r="W88" s="24"/>
      <c r="X88" s="61"/>
      <c r="Y88" s="64"/>
      <c r="Z88" s="62"/>
      <c r="AA88" s="63"/>
      <c r="AB88" s="61"/>
      <c r="AC88" s="64"/>
      <c r="AD88" s="76"/>
      <c r="AE88" s="77"/>
      <c r="AF88" s="62"/>
    </row>
    <row r="89" spans="1:33" customHeight="1" ht="12.75" s="50" customFormat="1">
      <c r="A89" s="56" t="s">
        <v>70</v>
      </c>
      <c r="B89" s="42"/>
      <c r="C89" s="42">
        <f>SUM(I89:AF89)</f>
        <v>0</v>
      </c>
      <c r="D89" s="43"/>
      <c r="E89" s="43"/>
      <c r="F89" s="43"/>
      <c r="G89" s="43"/>
      <c r="I89" s="49"/>
      <c r="J89" s="23"/>
      <c r="K89" s="67"/>
      <c r="L89" s="23"/>
      <c r="M89" s="24"/>
      <c r="N89" s="76"/>
      <c r="O89" s="77"/>
      <c r="P89" s="23"/>
      <c r="Q89" s="24"/>
      <c r="R89" s="23"/>
      <c r="S89" s="24"/>
      <c r="T89" s="23"/>
      <c r="U89" s="24"/>
      <c r="V89" s="23"/>
      <c r="W89" s="24"/>
      <c r="X89" s="61"/>
      <c r="Y89" s="64"/>
      <c r="Z89" s="62"/>
      <c r="AA89" s="63"/>
      <c r="AB89" s="61"/>
      <c r="AC89" s="64"/>
      <c r="AD89" s="76"/>
      <c r="AE89" s="77"/>
      <c r="AF89" s="62">
        <f>SUM(AF90)</f>
        <v>0</v>
      </c>
    </row>
    <row r="90" spans="1:33" customHeight="1" ht="12.75" s="50" customFormat="1">
      <c r="A90" s="56"/>
      <c r="B90" s="42"/>
      <c r="C90" s="42"/>
      <c r="D90" s="43"/>
      <c r="E90" s="43"/>
      <c r="F90" s="43"/>
      <c r="G90" s="43"/>
      <c r="I90" s="49"/>
      <c r="J90" s="23"/>
      <c r="K90" s="67"/>
      <c r="L90" s="23"/>
      <c r="M90" s="24"/>
      <c r="N90" s="76"/>
      <c r="O90" s="77"/>
      <c r="P90" s="23"/>
      <c r="Q90" s="24"/>
      <c r="R90" s="23"/>
      <c r="S90" s="24"/>
      <c r="T90" s="23"/>
      <c r="U90" s="24"/>
      <c r="V90" s="23"/>
      <c r="W90" s="24"/>
      <c r="X90" s="61"/>
      <c r="Y90" s="64"/>
      <c r="Z90" s="62"/>
      <c r="AA90" s="63"/>
      <c r="AB90" s="61"/>
      <c r="AC90" s="64"/>
      <c r="AD90" s="76"/>
      <c r="AE90" s="77"/>
      <c r="AF90" s="87"/>
    </row>
    <row r="91" spans="1:33" customHeight="1" ht="12.75" s="50" customFormat="1">
      <c r="A91" s="56" t="s">
        <v>71</v>
      </c>
      <c r="B91" s="42"/>
      <c r="C91" s="42">
        <f>SUM(I91:AF91)</f>
        <v>0</v>
      </c>
      <c r="D91" s="43"/>
      <c r="E91" s="43"/>
      <c r="F91" s="43"/>
      <c r="G91" s="43"/>
      <c r="I91" s="49"/>
      <c r="J91" s="23"/>
      <c r="K91" s="67"/>
      <c r="L91" s="23"/>
      <c r="M91" s="24"/>
      <c r="N91" s="76"/>
      <c r="O91" s="77"/>
      <c r="P91" s="23"/>
      <c r="Q91" s="24"/>
      <c r="R91" s="23"/>
      <c r="S91" s="24"/>
      <c r="T91" s="23"/>
      <c r="U91" s="24"/>
      <c r="V91" s="23"/>
      <c r="W91" s="24"/>
      <c r="X91" s="61"/>
      <c r="Y91" s="64"/>
      <c r="Z91" s="62"/>
      <c r="AA91" s="63"/>
      <c r="AB91" s="61"/>
      <c r="AC91" s="64"/>
      <c r="AD91" s="76"/>
      <c r="AE91" s="77"/>
      <c r="AF91" s="62">
        <f>SUM(AF92)</f>
        <v>0</v>
      </c>
    </row>
    <row r="92" spans="1:33" customHeight="1" ht="12.75" s="50" customFormat="1">
      <c r="A92" s="56" t="s">
        <v>72</v>
      </c>
      <c r="B92" s="42"/>
      <c r="C92" s="42"/>
      <c r="D92" s="43"/>
      <c r="E92" s="43"/>
      <c r="F92" s="43"/>
      <c r="G92" s="43"/>
      <c r="I92" s="49"/>
      <c r="J92" s="23"/>
      <c r="K92" s="67"/>
      <c r="L92" s="23"/>
      <c r="M92" s="24"/>
      <c r="N92" s="76"/>
      <c r="O92" s="77"/>
      <c r="P92" s="23"/>
      <c r="Q92" s="24"/>
      <c r="R92" s="23"/>
      <c r="S92" s="24"/>
      <c r="T92" s="23"/>
      <c r="U92" s="24"/>
      <c r="V92" s="23"/>
      <c r="W92" s="24"/>
      <c r="X92" s="61"/>
      <c r="Y92" s="64"/>
      <c r="Z92" s="62"/>
      <c r="AA92" s="63"/>
      <c r="AB92" s="61"/>
      <c r="AC92" s="64"/>
      <c r="AD92" s="76"/>
      <c r="AE92" s="77"/>
      <c r="AF92" s="87"/>
    </row>
    <row r="93" spans="1:33" customHeight="1" ht="12.75" s="50" customFormat="1">
      <c r="A93" s="56" t="s">
        <v>73</v>
      </c>
      <c r="B93" s="42"/>
      <c r="C93" s="42"/>
      <c r="D93" s="43"/>
      <c r="E93" s="43"/>
      <c r="F93" s="43"/>
      <c r="G93" s="43"/>
      <c r="I93" s="49"/>
      <c r="J93" s="23"/>
      <c r="K93" s="67"/>
      <c r="L93" s="23"/>
      <c r="M93" s="24"/>
      <c r="N93" s="76"/>
      <c r="O93" s="77"/>
      <c r="P93" s="23"/>
      <c r="Q93" s="24"/>
      <c r="R93" s="23"/>
      <c r="S93" s="24"/>
      <c r="T93" s="23"/>
      <c r="U93" s="24"/>
      <c r="V93" s="23"/>
      <c r="W93" s="24"/>
      <c r="X93" s="61"/>
      <c r="Y93" s="64"/>
      <c r="Z93" s="62"/>
      <c r="AA93" s="63"/>
      <c r="AB93" s="61"/>
      <c r="AC93" s="64"/>
      <c r="AD93" s="76"/>
      <c r="AE93" s="77"/>
      <c r="AF93" s="62"/>
    </row>
    <row r="94" spans="1:33" customHeight="1" ht="12.75" s="50" customFormat="1">
      <c r="A94" s="56"/>
      <c r="B94" s="42"/>
      <c r="C94" s="42"/>
      <c r="D94" s="43"/>
      <c r="E94" s="43"/>
      <c r="F94" s="43"/>
      <c r="G94" s="43"/>
      <c r="I94" s="49"/>
      <c r="J94" s="23"/>
      <c r="K94" s="67"/>
      <c r="L94" s="23"/>
      <c r="M94" s="24"/>
      <c r="N94" s="76"/>
      <c r="O94" s="77"/>
      <c r="P94" s="23"/>
      <c r="Q94" s="24"/>
      <c r="R94" s="23"/>
      <c r="S94" s="24"/>
      <c r="T94" s="23"/>
      <c r="U94" s="24"/>
      <c r="V94" s="23"/>
      <c r="W94" s="24"/>
      <c r="X94" s="61"/>
      <c r="Y94" s="64"/>
      <c r="Z94" s="62"/>
      <c r="AA94" s="63"/>
      <c r="AB94" s="61"/>
      <c r="AC94" s="64"/>
      <c r="AD94" s="76"/>
      <c r="AE94" s="77"/>
      <c r="AF94" s="62"/>
    </row>
    <row r="95" spans="1:33" customHeight="1" ht="12.75" s="50" customFormat="1">
      <c r="A95" s="56" t="s">
        <v>74</v>
      </c>
      <c r="B95" s="42"/>
      <c r="C95" s="42">
        <f>SUM(I95:AF95)</f>
        <v>0</v>
      </c>
      <c r="D95" s="43"/>
      <c r="E95" s="43"/>
      <c r="F95" s="43"/>
      <c r="G95" s="43"/>
      <c r="I95" s="49"/>
      <c r="J95" s="23"/>
      <c r="K95" s="67"/>
      <c r="L95" s="23"/>
      <c r="M95" s="24"/>
      <c r="N95" s="76"/>
      <c r="O95" s="77"/>
      <c r="P95" s="23"/>
      <c r="Q95" s="24"/>
      <c r="R95" s="23"/>
      <c r="S95" s="24"/>
      <c r="T95" s="23"/>
      <c r="U95" s="24"/>
      <c r="V95" s="23"/>
      <c r="W95" s="24"/>
      <c r="X95" s="61"/>
      <c r="Y95" s="64"/>
      <c r="Z95" s="62"/>
      <c r="AA95" s="63"/>
      <c r="AB95" s="61"/>
      <c r="AC95" s="64"/>
      <c r="AD95" s="76"/>
      <c r="AE95" s="77"/>
      <c r="AF95" s="62">
        <f>SUM(AF96)</f>
        <v>0</v>
      </c>
    </row>
    <row r="96" spans="1:33" customHeight="1" ht="12.75" s="50" customFormat="1">
      <c r="A96" s="56" t="s">
        <v>75</v>
      </c>
      <c r="B96" s="42"/>
      <c r="C96" s="42">
        <f>SUM(I96:AF96)</f>
        <v>0</v>
      </c>
      <c r="D96" s="43"/>
      <c r="E96" s="43"/>
      <c r="F96" s="43"/>
      <c r="G96" s="43"/>
      <c r="I96" s="49"/>
      <c r="J96" s="23"/>
      <c r="K96" s="67"/>
      <c r="L96" s="23"/>
      <c r="M96" s="24"/>
      <c r="N96" s="76"/>
      <c r="O96" s="77"/>
      <c r="P96" s="23"/>
      <c r="Q96" s="24"/>
      <c r="R96" s="23"/>
      <c r="S96" s="24"/>
      <c r="T96" s="23"/>
      <c r="U96" s="24"/>
      <c r="V96" s="23"/>
      <c r="W96" s="24"/>
      <c r="X96" s="61"/>
      <c r="Y96" s="64"/>
      <c r="Z96" s="62"/>
      <c r="AA96" s="63"/>
      <c r="AB96" s="61"/>
      <c r="AC96" s="64"/>
      <c r="AD96" s="76"/>
      <c r="AE96" s="77"/>
      <c r="AF96" s="87"/>
    </row>
    <row r="97" spans="1:33" customHeight="1" ht="12.75" s="50" customFormat="1">
      <c r="A97" s="56"/>
      <c r="B97" s="42"/>
      <c r="C97" s="42"/>
      <c r="D97" s="43"/>
      <c r="E97" s="43"/>
      <c r="F97" s="43"/>
      <c r="G97" s="43"/>
      <c r="I97" s="49"/>
      <c r="J97" s="23"/>
      <c r="K97" s="67"/>
      <c r="L97" s="23"/>
      <c r="M97" s="24"/>
      <c r="N97" s="76"/>
      <c r="O97" s="77"/>
      <c r="P97" s="23"/>
      <c r="Q97" s="24"/>
      <c r="R97" s="23"/>
      <c r="S97" s="24"/>
      <c r="T97" s="23"/>
      <c r="U97" s="24"/>
      <c r="V97" s="23"/>
      <c r="W97" s="24"/>
      <c r="X97" s="61"/>
      <c r="Y97" s="64"/>
      <c r="Z97" s="62"/>
      <c r="AA97" s="63"/>
      <c r="AB97" s="61"/>
      <c r="AC97" s="64"/>
      <c r="AD97" s="76"/>
      <c r="AE97" s="77"/>
      <c r="AF97" s="62"/>
    </row>
    <row r="98" spans="1:33" customHeight="1" ht="12.75" s="50" customFormat="1">
      <c r="A98" s="56" t="s">
        <v>76</v>
      </c>
      <c r="B98" s="42"/>
      <c r="C98" s="42">
        <f>SUM(I98:AF98)</f>
        <v>1999000</v>
      </c>
      <c r="D98" s="43"/>
      <c r="E98" s="43"/>
      <c r="F98" s="43"/>
      <c r="G98" s="43"/>
      <c r="I98" s="49"/>
      <c r="J98" s="23"/>
      <c r="K98" s="67"/>
      <c r="L98" s="23"/>
      <c r="M98" s="24"/>
      <c r="N98" s="76"/>
      <c r="O98" s="77"/>
      <c r="P98" s="23"/>
      <c r="Q98" s="24"/>
      <c r="R98" s="23"/>
      <c r="S98" s="24"/>
      <c r="T98" s="23"/>
      <c r="U98" s="24"/>
      <c r="V98" s="61">
        <f>SUM(V99)</f>
        <v>1999000</v>
      </c>
      <c r="W98" s="24"/>
      <c r="X98" s="61"/>
      <c r="Y98" s="64"/>
      <c r="Z98" s="62"/>
      <c r="AA98" s="63"/>
      <c r="AB98" s="61"/>
      <c r="AC98" s="64"/>
      <c r="AD98" s="76"/>
      <c r="AE98" s="77"/>
      <c r="AF98" s="62"/>
    </row>
    <row r="99" spans="1:33" customHeight="1" ht="12.75" s="50" customFormat="1">
      <c r="A99" s="56"/>
      <c r="B99" s="42"/>
      <c r="C99" s="42"/>
      <c r="D99" s="43"/>
      <c r="E99" s="43"/>
      <c r="F99" s="43"/>
      <c r="G99" s="43"/>
      <c r="I99" s="49"/>
      <c r="J99" s="23"/>
      <c r="K99" s="67"/>
      <c r="L99" s="23"/>
      <c r="M99" s="24"/>
      <c r="N99" s="76"/>
      <c r="O99" s="77"/>
      <c r="P99" s="23"/>
      <c r="Q99" s="24"/>
      <c r="R99" s="23"/>
      <c r="S99" s="24"/>
      <c r="T99" s="23"/>
      <c r="U99" s="24" t="s">
        <v>77</v>
      </c>
      <c r="V99" s="23">
        <v>1999000</v>
      </c>
      <c r="W99" s="24"/>
      <c r="X99" s="61"/>
      <c r="Y99" s="64"/>
      <c r="Z99" s="62"/>
      <c r="AA99" s="63"/>
      <c r="AB99" s="61"/>
      <c r="AC99" s="64"/>
      <c r="AD99" s="76"/>
      <c r="AE99" s="77"/>
      <c r="AF99" s="62"/>
    </row>
    <row r="100" spans="1:33" customHeight="1" ht="12.75" s="50" customFormat="1">
      <c r="A100" s="56" t="s">
        <v>78</v>
      </c>
      <c r="B100" s="42"/>
      <c r="C100" s="42">
        <f>SUM(I100:AF100)</f>
        <v>1999000</v>
      </c>
      <c r="D100" s="43"/>
      <c r="E100" s="43"/>
      <c r="F100" s="43"/>
      <c r="G100" s="43"/>
      <c r="I100" s="49"/>
      <c r="J100" s="23"/>
      <c r="K100" s="67"/>
      <c r="L100" s="23"/>
      <c r="M100" s="24"/>
      <c r="N100" s="76"/>
      <c r="O100" s="77"/>
      <c r="P100" s="23"/>
      <c r="Q100" s="24"/>
      <c r="R100" s="23"/>
      <c r="S100" s="24"/>
      <c r="T100" s="23"/>
      <c r="U100" s="24"/>
      <c r="V100" s="61">
        <f>SUM(V101)</f>
        <v>1999000</v>
      </c>
      <c r="W100" s="24"/>
      <c r="X100" s="61"/>
      <c r="Y100" s="64"/>
      <c r="Z100" s="62"/>
      <c r="AA100" s="63"/>
      <c r="AB100" s="61"/>
      <c r="AC100" s="64"/>
      <c r="AD100" s="76"/>
      <c r="AE100" s="77"/>
      <c r="AF100" s="62"/>
    </row>
    <row r="101" spans="1:33" customHeight="1" ht="12.75" s="50" customFormat="1">
      <c r="A101" s="56"/>
      <c r="B101" s="42"/>
      <c r="C101" s="42"/>
      <c r="D101" s="43"/>
      <c r="E101" s="43"/>
      <c r="F101" s="43"/>
      <c r="G101" s="43"/>
      <c r="I101" s="49"/>
      <c r="J101" s="23"/>
      <c r="K101" s="67"/>
      <c r="L101" s="23"/>
      <c r="M101" s="24"/>
      <c r="N101" s="76"/>
      <c r="O101" s="77"/>
      <c r="P101" s="23"/>
      <c r="Q101" s="24"/>
      <c r="R101" s="23"/>
      <c r="S101" s="24"/>
      <c r="T101" s="23"/>
      <c r="U101" s="24" t="s">
        <v>79</v>
      </c>
      <c r="V101" s="23">
        <v>1999000</v>
      </c>
      <c r="W101" s="24"/>
      <c r="X101" s="61"/>
      <c r="Y101" s="64"/>
      <c r="Z101" s="62"/>
      <c r="AA101" s="63"/>
      <c r="AB101" s="61"/>
      <c r="AC101" s="64"/>
      <c r="AD101" s="76"/>
      <c r="AE101" s="77"/>
      <c r="AF101" s="62"/>
    </row>
    <row r="102" spans="1:33" customHeight="1" ht="12.75" s="50" customFormat="1">
      <c r="A102" s="56" t="s">
        <v>80</v>
      </c>
      <c r="B102" s="42"/>
      <c r="C102" s="42">
        <f>SUM(I102:AF102)</f>
        <v>2998000</v>
      </c>
      <c r="D102" s="43"/>
      <c r="E102" s="43"/>
      <c r="F102" s="43"/>
      <c r="G102" s="43"/>
      <c r="I102" s="49"/>
      <c r="J102" s="23"/>
      <c r="K102" s="67"/>
      <c r="L102" s="23"/>
      <c r="M102" s="24"/>
      <c r="N102" s="76"/>
      <c r="O102" s="77"/>
      <c r="P102" s="23"/>
      <c r="Q102" s="24"/>
      <c r="R102" s="23"/>
      <c r="S102" s="24"/>
      <c r="T102" s="23"/>
      <c r="U102" s="24"/>
      <c r="V102" s="61">
        <f>SUM(V103)</f>
        <v>2998000</v>
      </c>
      <c r="W102" s="24"/>
      <c r="X102" s="61"/>
      <c r="Y102" s="64"/>
      <c r="Z102" s="62"/>
      <c r="AA102" s="63"/>
      <c r="AB102" s="61"/>
      <c r="AC102" s="64"/>
      <c r="AD102" s="76"/>
      <c r="AE102" s="77"/>
      <c r="AF102" s="62"/>
    </row>
    <row r="103" spans="1:33" customHeight="1" ht="12.75" s="50" customFormat="1">
      <c r="A103" s="56"/>
      <c r="B103" s="42"/>
      <c r="C103" s="42"/>
      <c r="D103" s="43"/>
      <c r="E103" s="43"/>
      <c r="F103" s="43"/>
      <c r="G103" s="43"/>
      <c r="I103" s="49"/>
      <c r="J103" s="23"/>
      <c r="K103" s="67"/>
      <c r="L103" s="23"/>
      <c r="M103" s="24"/>
      <c r="N103" s="76"/>
      <c r="O103" s="77"/>
      <c r="P103" s="23"/>
      <c r="Q103" s="24"/>
      <c r="R103" s="23"/>
      <c r="S103" s="24"/>
      <c r="T103" s="23"/>
      <c r="U103" s="24"/>
      <c r="V103" s="23">
        <v>2998000</v>
      </c>
      <c r="W103" s="24"/>
      <c r="X103" s="61"/>
      <c r="Y103" s="64"/>
      <c r="Z103" s="62"/>
      <c r="AA103" s="63"/>
      <c r="AB103" s="61"/>
      <c r="AC103" s="64"/>
      <c r="AD103" s="76"/>
      <c r="AE103" s="77"/>
      <c r="AF103" s="62"/>
    </row>
    <row r="104" spans="1:33" customHeight="1" ht="12.75" s="50" customFormat="1">
      <c r="A104" s="51" t="s">
        <v>82</v>
      </c>
      <c r="B104" s="42"/>
      <c r="C104" s="42"/>
      <c r="D104" s="43"/>
      <c r="E104" s="43"/>
      <c r="F104" s="43"/>
      <c r="G104" s="43"/>
      <c r="I104" s="49"/>
      <c r="J104" s="23"/>
      <c r="K104" s="67"/>
      <c r="L104" s="23"/>
      <c r="M104" s="24"/>
      <c r="N104" s="76"/>
      <c r="O104" s="77"/>
      <c r="P104" s="23"/>
      <c r="Q104" s="24"/>
      <c r="R104" s="23"/>
      <c r="S104" s="24"/>
      <c r="T104" s="23"/>
      <c r="U104" s="24"/>
      <c r="V104" s="23"/>
      <c r="W104" s="24"/>
      <c r="X104" s="61"/>
      <c r="Y104" s="64"/>
      <c r="Z104" s="62"/>
      <c r="AA104" s="63"/>
      <c r="AB104" s="61"/>
      <c r="AC104" s="64"/>
      <c r="AD104" s="76"/>
      <c r="AE104" s="77"/>
      <c r="AF104" s="62"/>
    </row>
    <row r="105" spans="1:33" customHeight="1" ht="12.75" s="50" customFormat="1">
      <c r="A105" s="56" t="s">
        <v>83</v>
      </c>
      <c r="B105" s="42">
        <f>SUM(I105:AF105)</f>
        <v>386709.4</v>
      </c>
      <c r="C105" s="42"/>
      <c r="D105" s="43"/>
      <c r="E105" s="43"/>
      <c r="F105" s="43"/>
      <c r="G105" s="43"/>
      <c r="I105" s="49"/>
      <c r="J105" s="23"/>
      <c r="K105" s="67"/>
      <c r="L105" s="23"/>
      <c r="M105" s="24"/>
      <c r="N105" s="76"/>
      <c r="O105" s="77"/>
      <c r="P105" s="23"/>
      <c r="Q105" s="24"/>
      <c r="R105" s="23"/>
      <c r="S105" s="24"/>
      <c r="T105" s="23"/>
      <c r="U105" s="24"/>
      <c r="V105" s="23"/>
      <c r="W105" s="24"/>
      <c r="X105" s="61"/>
      <c r="Y105" s="64"/>
      <c r="Z105" s="62"/>
      <c r="AA105" s="63"/>
      <c r="AB105" s="61">
        <f>SUM(AB106)</f>
        <v>212103.5</v>
      </c>
      <c r="AC105" s="64"/>
      <c r="AD105" s="65">
        <f>SUM(AD106:AD107)</f>
        <v>174605.9</v>
      </c>
      <c r="AE105" s="77"/>
      <c r="AF105" s="62">
        <f>SUM(AF106:AF113)</f>
        <v>0</v>
      </c>
    </row>
    <row r="106" spans="1:33" customHeight="1" ht="12" s="50" customFormat="1">
      <c r="A106" s="79"/>
      <c r="B106" s="42"/>
      <c r="C106" s="42"/>
      <c r="D106" s="43"/>
      <c r="E106" s="43"/>
      <c r="F106" s="43"/>
      <c r="G106" s="43"/>
      <c r="I106" s="49"/>
      <c r="J106" s="23"/>
      <c r="K106" s="67"/>
      <c r="L106" s="23"/>
      <c r="M106" s="24"/>
      <c r="N106" s="23"/>
      <c r="O106" s="24"/>
      <c r="P106" s="23"/>
      <c r="Q106" s="24"/>
      <c r="R106" s="23"/>
      <c r="S106" s="38"/>
      <c r="T106" s="37"/>
      <c r="U106" s="24"/>
      <c r="V106" s="23"/>
      <c r="W106" s="24"/>
      <c r="X106" s="23"/>
      <c r="Y106" s="24"/>
      <c r="Z106" s="61"/>
      <c r="AA106" s="24" t="s">
        <v>84</v>
      </c>
      <c r="AB106" s="23">
        <v>212103.5</v>
      </c>
      <c r="AC106" s="24" t="s">
        <v>110</v>
      </c>
      <c r="AD106" s="23">
        <v>118823.9</v>
      </c>
      <c r="AE106" s="24"/>
      <c r="AF106" s="23"/>
    </row>
    <row r="107" spans="1:33" customHeight="1" ht="12" s="50" customFormat="1">
      <c r="A107" s="79"/>
      <c r="B107" s="42"/>
      <c r="C107" s="42"/>
      <c r="D107" s="43"/>
      <c r="E107" s="43"/>
      <c r="F107" s="43"/>
      <c r="G107" s="43"/>
      <c r="I107" s="49"/>
      <c r="J107" s="23"/>
      <c r="K107" s="67"/>
      <c r="L107" s="23"/>
      <c r="M107" s="24"/>
      <c r="N107" s="23"/>
      <c r="O107" s="24"/>
      <c r="P107" s="23"/>
      <c r="Q107" s="24"/>
      <c r="R107" s="23"/>
      <c r="S107" s="38"/>
      <c r="T107" s="37"/>
      <c r="U107" s="24"/>
      <c r="V107" s="23"/>
      <c r="W107" s="24"/>
      <c r="X107" s="23"/>
      <c r="Y107" s="24"/>
      <c r="Z107" s="61"/>
      <c r="AA107" s="24"/>
      <c r="AB107" s="23"/>
      <c r="AC107" s="24" t="s">
        <v>111</v>
      </c>
      <c r="AD107" s="23">
        <v>55782</v>
      </c>
      <c r="AE107" s="24"/>
      <c r="AF107" s="23"/>
    </row>
    <row r="108" spans="1:33" customHeight="1" ht="12" s="50" customFormat="1">
      <c r="A108" s="79"/>
      <c r="B108" s="42"/>
      <c r="C108" s="42"/>
      <c r="D108" s="43"/>
      <c r="E108" s="43"/>
      <c r="F108" s="43"/>
      <c r="G108" s="43"/>
      <c r="I108" s="49"/>
      <c r="J108" s="23"/>
      <c r="K108" s="67"/>
      <c r="L108" s="23"/>
      <c r="M108" s="24"/>
      <c r="N108" s="23"/>
      <c r="O108" s="24"/>
      <c r="P108" s="23"/>
      <c r="Q108" s="24"/>
      <c r="R108" s="23"/>
      <c r="S108" s="38"/>
      <c r="T108" s="37"/>
      <c r="U108" s="24"/>
      <c r="V108" s="23"/>
      <c r="W108" s="24"/>
      <c r="X108" s="23"/>
      <c r="Y108" s="24"/>
      <c r="Z108" s="61"/>
      <c r="AA108" s="24"/>
      <c r="AB108" s="23"/>
      <c r="AC108" s="24"/>
      <c r="AD108" s="23"/>
      <c r="AE108" s="24"/>
      <c r="AF108" s="23"/>
    </row>
    <row r="109" spans="1:33" customHeight="1" ht="12" s="50" customFormat="1">
      <c r="A109" s="79"/>
      <c r="B109" s="42"/>
      <c r="C109" s="42"/>
      <c r="D109" s="43"/>
      <c r="E109" s="43"/>
      <c r="F109" s="43"/>
      <c r="G109" s="43"/>
      <c r="I109" s="49"/>
      <c r="J109" s="23"/>
      <c r="K109" s="67"/>
      <c r="L109" s="23"/>
      <c r="M109" s="24"/>
      <c r="N109" s="23"/>
      <c r="O109" s="24"/>
      <c r="P109" s="23"/>
      <c r="Q109" s="24"/>
      <c r="R109" s="23"/>
      <c r="S109" s="38"/>
      <c r="T109" s="37"/>
      <c r="U109" s="24"/>
      <c r="V109" s="23"/>
      <c r="W109" s="24"/>
      <c r="X109" s="23"/>
      <c r="Y109" s="24"/>
      <c r="Z109" s="61"/>
      <c r="AA109" s="24"/>
      <c r="AB109" s="23"/>
      <c r="AC109" s="24"/>
      <c r="AD109" s="23"/>
      <c r="AE109" s="24"/>
      <c r="AF109" s="23"/>
    </row>
    <row r="110" spans="1:33" customHeight="1" ht="12" s="50" customFormat="1">
      <c r="A110" s="79"/>
      <c r="B110" s="42"/>
      <c r="C110" s="42"/>
      <c r="D110" s="43"/>
      <c r="E110" s="43"/>
      <c r="F110" s="43"/>
      <c r="G110" s="43"/>
      <c r="I110" s="49"/>
      <c r="J110" s="23"/>
      <c r="K110" s="67"/>
      <c r="L110" s="23"/>
      <c r="M110" s="24"/>
      <c r="N110" s="23"/>
      <c r="O110" s="24"/>
      <c r="P110" s="23"/>
      <c r="Q110" s="24"/>
      <c r="R110" s="23"/>
      <c r="S110" s="38"/>
      <c r="T110" s="37"/>
      <c r="U110" s="24"/>
      <c r="V110" s="23"/>
      <c r="W110" s="24"/>
      <c r="X110" s="23"/>
      <c r="Y110" s="24"/>
      <c r="Z110" s="61"/>
      <c r="AA110" s="24"/>
      <c r="AB110" s="23"/>
      <c r="AC110" s="24"/>
      <c r="AD110" s="23"/>
      <c r="AE110" s="24"/>
      <c r="AF110" s="23"/>
    </row>
    <row r="111" spans="1:33" customHeight="1" ht="12" s="50" customFormat="1">
      <c r="A111" s="79"/>
      <c r="B111" s="42"/>
      <c r="C111" s="42"/>
      <c r="D111" s="43"/>
      <c r="E111" s="43"/>
      <c r="F111" s="43"/>
      <c r="G111" s="43"/>
      <c r="I111" s="49"/>
      <c r="J111" s="23"/>
      <c r="K111" s="67"/>
      <c r="L111" s="23"/>
      <c r="M111" s="24"/>
      <c r="N111" s="23"/>
      <c r="O111" s="24"/>
      <c r="P111" s="23"/>
      <c r="Q111" s="24"/>
      <c r="R111" s="23"/>
      <c r="S111" s="38"/>
      <c r="T111" s="37"/>
      <c r="U111" s="24"/>
      <c r="V111" s="23"/>
      <c r="W111" s="24"/>
      <c r="X111" s="23"/>
      <c r="Y111" s="24"/>
      <c r="Z111" s="61"/>
      <c r="AA111" s="24"/>
      <c r="AB111" s="23"/>
      <c r="AC111" s="24"/>
      <c r="AD111" s="23"/>
      <c r="AE111" s="24"/>
      <c r="AF111" s="23"/>
    </row>
    <row r="112" spans="1:33" customHeight="1" ht="12" s="50" customFormat="1">
      <c r="A112" s="79"/>
      <c r="B112" s="42"/>
      <c r="C112" s="42"/>
      <c r="D112" s="43"/>
      <c r="E112" s="43"/>
      <c r="F112" s="43"/>
      <c r="G112" s="43"/>
      <c r="I112" s="49"/>
      <c r="J112" s="23"/>
      <c r="K112" s="67"/>
      <c r="L112" s="23"/>
      <c r="M112" s="24"/>
      <c r="N112" s="23"/>
      <c r="O112" s="24"/>
      <c r="P112" s="23"/>
      <c r="Q112" s="24"/>
      <c r="R112" s="23"/>
      <c r="S112" s="38"/>
      <c r="T112" s="37"/>
      <c r="U112" s="24"/>
      <c r="V112" s="23"/>
      <c r="W112" s="24"/>
      <c r="X112" s="23"/>
      <c r="Y112" s="24"/>
      <c r="Z112" s="61"/>
      <c r="AA112" s="24"/>
      <c r="AB112" s="23"/>
      <c r="AC112" s="24"/>
      <c r="AD112" s="23"/>
      <c r="AE112" s="24"/>
      <c r="AF112" s="23"/>
    </row>
    <row r="113" spans="1:33" customHeight="1" ht="12" s="50" customFormat="1">
      <c r="A113" s="79"/>
      <c r="B113" s="42"/>
      <c r="C113" s="42"/>
      <c r="D113" s="43"/>
      <c r="E113" s="43"/>
      <c r="F113" s="43"/>
      <c r="G113" s="43"/>
      <c r="I113" s="49"/>
      <c r="J113" s="23"/>
      <c r="K113" s="67"/>
      <c r="L113" s="23"/>
      <c r="M113" s="24"/>
      <c r="N113" s="23"/>
      <c r="O113" s="24"/>
      <c r="P113" s="23"/>
      <c r="Q113" s="24"/>
      <c r="R113" s="23"/>
      <c r="S113" s="38"/>
      <c r="T113" s="37"/>
      <c r="U113" s="24"/>
      <c r="V113" s="23"/>
      <c r="W113" s="24"/>
      <c r="X113" s="23"/>
      <c r="Y113" s="24"/>
      <c r="Z113" s="61"/>
      <c r="AA113" s="24"/>
      <c r="AB113" s="23"/>
      <c r="AC113" s="24"/>
      <c r="AD113" s="23"/>
      <c r="AE113" s="24"/>
      <c r="AF113" s="23"/>
    </row>
    <row r="114" spans="1:33" customHeight="1" ht="12" s="50" customFormat="1">
      <c r="A114" s="79"/>
      <c r="B114" s="42"/>
      <c r="C114" s="42"/>
      <c r="D114" s="43"/>
      <c r="E114" s="43"/>
      <c r="F114" s="43"/>
      <c r="G114" s="43"/>
      <c r="I114" s="49"/>
      <c r="J114" s="23"/>
      <c r="K114" s="67"/>
      <c r="L114" s="23"/>
      <c r="M114" s="24"/>
      <c r="N114" s="23"/>
      <c r="O114" s="24"/>
      <c r="P114" s="23"/>
      <c r="Q114" s="24"/>
      <c r="R114" s="23"/>
      <c r="S114" s="38"/>
      <c r="T114" s="37"/>
      <c r="U114" s="24"/>
      <c r="V114" s="23"/>
      <c r="W114" s="24"/>
      <c r="X114" s="23"/>
      <c r="Y114" s="24"/>
      <c r="Z114" s="61"/>
      <c r="AA114" s="24"/>
      <c r="AB114" s="23"/>
      <c r="AC114" s="24"/>
      <c r="AD114" s="23"/>
      <c r="AE114" s="24"/>
      <c r="AF114" s="23"/>
    </row>
    <row r="115" spans="1:33" customHeight="1" ht="12" s="50" customFormat="1">
      <c r="A115" s="79"/>
      <c r="B115" s="42"/>
      <c r="C115" s="42"/>
      <c r="D115" s="43"/>
      <c r="E115" s="43"/>
      <c r="F115" s="43"/>
      <c r="G115" s="43"/>
      <c r="I115" s="49"/>
      <c r="J115" s="23"/>
      <c r="K115" s="67"/>
      <c r="L115" s="23"/>
      <c r="M115" s="24"/>
      <c r="N115" s="23"/>
      <c r="O115" s="24"/>
      <c r="P115" s="23"/>
      <c r="Q115" s="24"/>
      <c r="R115" s="23"/>
      <c r="S115" s="38"/>
      <c r="T115" s="37"/>
      <c r="U115" s="24"/>
      <c r="V115" s="23"/>
      <c r="W115" s="24"/>
      <c r="X115" s="23"/>
      <c r="Y115" s="24"/>
      <c r="Z115" s="61"/>
      <c r="AA115" s="24"/>
      <c r="AB115" s="23"/>
      <c r="AC115" s="24"/>
      <c r="AD115" s="23"/>
      <c r="AE115" s="24"/>
      <c r="AF115" s="23"/>
    </row>
    <row r="116" spans="1:33" customHeight="1" ht="12" s="50" customFormat="1">
      <c r="A116" s="79"/>
      <c r="B116" s="42"/>
      <c r="C116" s="42"/>
      <c r="D116" s="43"/>
      <c r="E116" s="43"/>
      <c r="F116" s="43"/>
      <c r="G116" s="43"/>
      <c r="I116" s="49"/>
      <c r="J116" s="23"/>
      <c r="K116" s="67"/>
      <c r="L116" s="23"/>
      <c r="M116" s="24"/>
      <c r="N116" s="23"/>
      <c r="O116" s="24"/>
      <c r="P116" s="23"/>
      <c r="Q116" s="24"/>
      <c r="R116" s="23"/>
      <c r="S116" s="38"/>
      <c r="T116" s="37"/>
      <c r="U116" s="24"/>
      <c r="V116" s="23"/>
      <c r="W116" s="24"/>
      <c r="X116" s="23"/>
      <c r="Y116" s="24"/>
      <c r="Z116" s="61"/>
      <c r="AA116" s="24"/>
      <c r="AB116" s="23"/>
      <c r="AC116" s="24"/>
      <c r="AD116" s="23"/>
      <c r="AE116" s="24"/>
      <c r="AF116" s="23"/>
    </row>
    <row r="117" spans="1:33" customHeight="1" ht="12" s="50" customFormat="1">
      <c r="A117" s="79"/>
      <c r="B117" s="42"/>
      <c r="C117" s="42"/>
      <c r="D117" s="43"/>
      <c r="E117" s="43"/>
      <c r="F117" s="43"/>
      <c r="G117" s="43"/>
      <c r="I117" s="49"/>
      <c r="J117" s="23"/>
      <c r="K117" s="67"/>
      <c r="L117" s="23"/>
      <c r="M117" s="24"/>
      <c r="N117" s="23"/>
      <c r="O117" s="24"/>
      <c r="P117" s="23"/>
      <c r="Q117" s="24"/>
      <c r="R117" s="23"/>
      <c r="S117" s="38"/>
      <c r="T117" s="37"/>
      <c r="U117" s="24"/>
      <c r="V117" s="23"/>
      <c r="W117" s="24"/>
      <c r="X117" s="23"/>
      <c r="Y117" s="24"/>
      <c r="Z117" s="61"/>
      <c r="AA117" s="24"/>
      <c r="AB117" s="23"/>
      <c r="AC117" s="24"/>
      <c r="AD117" s="23"/>
      <c r="AE117" s="24"/>
      <c r="AF117" s="23"/>
    </row>
    <row r="118" spans="1:33" customHeight="1" ht="12" s="50" customFormat="1">
      <c r="A118" s="79"/>
      <c r="B118" s="42"/>
      <c r="C118" s="42"/>
      <c r="D118" s="43"/>
      <c r="E118" s="43"/>
      <c r="F118" s="43"/>
      <c r="G118" s="43"/>
      <c r="I118" s="49"/>
      <c r="J118" s="23"/>
      <c r="K118" s="67"/>
      <c r="L118" s="23"/>
      <c r="M118" s="24"/>
      <c r="N118" s="23"/>
      <c r="O118" s="24"/>
      <c r="P118" s="23"/>
      <c r="Q118" s="24"/>
      <c r="R118" s="23"/>
      <c r="S118" s="38"/>
      <c r="T118" s="37"/>
      <c r="U118" s="24"/>
      <c r="V118" s="23"/>
      <c r="W118" s="24"/>
      <c r="X118" s="23"/>
      <c r="Y118" s="24"/>
      <c r="Z118" s="61"/>
      <c r="AA118" s="24"/>
      <c r="AB118" s="23"/>
      <c r="AC118" s="24"/>
      <c r="AD118" s="23"/>
      <c r="AE118" s="24"/>
      <c r="AF118" s="37"/>
    </row>
    <row r="119" spans="1:33" customHeight="1" ht="12" s="50" customFormat="1">
      <c r="A119" s="79" t="s">
        <v>85</v>
      </c>
      <c r="B119" s="42"/>
      <c r="C119" s="42">
        <f>SUM(I119:AF119)</f>
        <v>0</v>
      </c>
      <c r="D119" s="43"/>
      <c r="E119" s="43"/>
      <c r="F119" s="43"/>
      <c r="G119" s="43"/>
      <c r="I119" s="49"/>
      <c r="J119" s="23"/>
      <c r="K119" s="67"/>
      <c r="L119" s="23"/>
      <c r="M119" s="24"/>
      <c r="N119" s="23"/>
      <c r="O119" s="24"/>
      <c r="P119" s="23"/>
      <c r="Q119" s="24"/>
      <c r="R119" s="23"/>
      <c r="S119" s="24"/>
      <c r="T119" s="23"/>
      <c r="U119" s="24"/>
      <c r="V119" s="23"/>
      <c r="W119" s="24"/>
      <c r="X119" s="23"/>
      <c r="Y119" s="24"/>
      <c r="Z119" s="23"/>
      <c r="AA119" s="24"/>
      <c r="AB119" s="23"/>
      <c r="AC119" s="24"/>
      <c r="AD119" s="37"/>
      <c r="AE119" s="38"/>
      <c r="AF119" s="61">
        <f>SUM(AF120)</f>
        <v>0</v>
      </c>
    </row>
    <row r="120" spans="1:33" customHeight="1" ht="12" s="50" customFormat="1">
      <c r="A120" s="79" t="s">
        <v>86</v>
      </c>
      <c r="B120" s="42"/>
      <c r="C120" s="42"/>
      <c r="D120" s="43"/>
      <c r="E120" s="43"/>
      <c r="F120" s="43"/>
      <c r="G120" s="43"/>
      <c r="I120" s="49"/>
      <c r="J120" s="23"/>
      <c r="K120" s="67"/>
      <c r="L120" s="23"/>
      <c r="M120" s="24"/>
      <c r="N120" s="23"/>
      <c r="O120" s="24"/>
      <c r="P120" s="23"/>
      <c r="Q120" s="24"/>
      <c r="R120" s="23"/>
      <c r="S120" s="24"/>
      <c r="T120" s="23"/>
      <c r="U120" s="24"/>
      <c r="V120" s="23"/>
      <c r="W120" s="24"/>
      <c r="X120" s="23"/>
      <c r="Y120" s="24"/>
      <c r="Z120" s="23"/>
      <c r="AA120" s="24"/>
      <c r="AB120" s="23"/>
      <c r="AC120" s="24"/>
      <c r="AD120" s="37"/>
      <c r="AE120" s="24"/>
      <c r="AF120" s="23"/>
    </row>
    <row r="121" spans="1:33" customHeight="1" ht="12" s="50" customFormat="1">
      <c r="A121" s="79"/>
      <c r="B121" s="42"/>
      <c r="C121" s="42"/>
      <c r="D121" s="43"/>
      <c r="E121" s="43"/>
      <c r="F121" s="43"/>
      <c r="G121" s="43"/>
      <c r="I121" s="49"/>
      <c r="J121" s="23"/>
      <c r="K121" s="67"/>
      <c r="L121" s="23"/>
      <c r="M121" s="24"/>
      <c r="N121" s="23"/>
      <c r="O121" s="24"/>
      <c r="P121" s="23"/>
      <c r="Q121" s="24"/>
      <c r="R121" s="23"/>
      <c r="S121" s="24"/>
      <c r="T121" s="23"/>
      <c r="U121" s="24"/>
      <c r="V121" s="23"/>
      <c r="W121" s="24"/>
      <c r="X121" s="23"/>
      <c r="Y121" s="24"/>
      <c r="Z121" s="23"/>
      <c r="AA121" s="24"/>
      <c r="AB121" s="23"/>
      <c r="AC121" s="24"/>
      <c r="AD121" s="37"/>
      <c r="AE121" s="24"/>
      <c r="AF121" s="23"/>
    </row>
    <row r="122" spans="1:33" customHeight="1" ht="12" s="50" customFormat="1">
      <c r="A122" s="79"/>
      <c r="B122" s="42"/>
      <c r="C122" s="42"/>
      <c r="D122" s="43"/>
      <c r="E122" s="43"/>
      <c r="F122" s="43"/>
      <c r="G122" s="43"/>
      <c r="I122" s="49"/>
      <c r="J122" s="23"/>
      <c r="K122" s="67"/>
      <c r="L122" s="23"/>
      <c r="M122" s="24"/>
      <c r="N122" s="23"/>
      <c r="O122" s="24"/>
      <c r="P122" s="23"/>
      <c r="Q122" s="24"/>
      <c r="R122" s="23"/>
      <c r="S122" s="24"/>
      <c r="T122" s="23"/>
      <c r="U122" s="24"/>
      <c r="V122" s="23"/>
      <c r="W122" s="24"/>
      <c r="X122" s="23"/>
      <c r="Y122" s="24"/>
      <c r="Z122" s="23"/>
      <c r="AA122" s="24"/>
      <c r="AB122" s="23"/>
      <c r="AC122" s="24"/>
      <c r="AD122" s="37"/>
      <c r="AE122" s="24"/>
      <c r="AF122" s="23"/>
    </row>
    <row r="123" spans="1:33" customHeight="1" ht="12" s="50" customFormat="1">
      <c r="A123" s="79"/>
      <c r="B123" s="42"/>
      <c r="C123" s="42"/>
      <c r="D123" s="43"/>
      <c r="E123" s="43"/>
      <c r="F123" s="43"/>
      <c r="G123" s="43"/>
      <c r="I123" s="49"/>
      <c r="J123" s="23"/>
      <c r="K123" s="67"/>
      <c r="L123" s="23"/>
      <c r="M123" s="24"/>
      <c r="N123" s="23"/>
      <c r="O123" s="24"/>
      <c r="P123" s="23"/>
      <c r="Q123" s="24"/>
      <c r="R123" s="23"/>
      <c r="S123" s="24"/>
      <c r="T123" s="23"/>
      <c r="U123" s="24"/>
      <c r="V123" s="23"/>
      <c r="W123" s="24"/>
      <c r="X123" s="23"/>
      <c r="Y123" s="24"/>
      <c r="Z123" s="23"/>
      <c r="AA123" s="24"/>
      <c r="AB123" s="23"/>
      <c r="AC123" s="24"/>
      <c r="AD123" s="37"/>
      <c r="AE123" s="24"/>
      <c r="AF123" s="23"/>
    </row>
    <row r="124" spans="1:33" s="50" customFormat="1">
      <c r="A124" s="80"/>
      <c r="B124" s="42"/>
      <c r="C124" s="42"/>
      <c r="D124" s="43"/>
      <c r="E124" s="43"/>
      <c r="F124" s="43"/>
      <c r="G124" s="43"/>
      <c r="I124" s="49"/>
      <c r="J124" s="23"/>
      <c r="K124" s="67"/>
      <c r="L124" s="23"/>
      <c r="M124" s="24"/>
      <c r="N124" s="23"/>
      <c r="O124" s="24"/>
      <c r="P124" s="23"/>
      <c r="Q124" s="24"/>
      <c r="R124" s="23"/>
      <c r="S124" s="24"/>
      <c r="T124" s="23"/>
      <c r="U124" s="24"/>
      <c r="V124" s="23"/>
      <c r="W124" s="24"/>
      <c r="X124" s="23"/>
      <c r="Y124" s="24"/>
      <c r="Z124" s="23"/>
      <c r="AA124" s="24"/>
      <c r="AB124" s="23"/>
      <c r="AC124" s="24"/>
      <c r="AD124" s="23"/>
      <c r="AE124" s="24"/>
      <c r="AF124" s="47"/>
    </row>
    <row r="125" spans="1:33" customHeight="1" ht="12" s="50" customFormat="1">
      <c r="A125" s="79" t="s">
        <v>87</v>
      </c>
      <c r="B125" s="42"/>
      <c r="C125" s="42">
        <f>SUM(I125:AF125)</f>
        <v>0</v>
      </c>
      <c r="D125" s="43"/>
      <c r="E125" s="43"/>
      <c r="F125" s="43"/>
      <c r="G125" s="43"/>
      <c r="I125" s="49"/>
      <c r="J125" s="23"/>
      <c r="K125" s="67"/>
      <c r="L125" s="23"/>
      <c r="M125" s="24"/>
      <c r="N125" s="37"/>
      <c r="O125" s="24"/>
      <c r="P125" s="23"/>
      <c r="Q125" s="24"/>
      <c r="R125" s="37"/>
      <c r="S125" s="24"/>
      <c r="T125" s="37"/>
      <c r="U125" s="24"/>
      <c r="V125" s="23"/>
      <c r="W125" s="24"/>
      <c r="X125" s="61"/>
      <c r="Y125" s="24"/>
      <c r="Z125" s="61"/>
      <c r="AA125" s="64"/>
      <c r="AB125" s="61"/>
      <c r="AC125" s="64"/>
      <c r="AD125" s="76"/>
      <c r="AE125" s="77"/>
      <c r="AF125" s="61">
        <f>SUM(AF126:AF126)</f>
        <v>0</v>
      </c>
    </row>
    <row r="126" spans="1:33" customHeight="1" ht="12" s="50" customFormat="1">
      <c r="A126" s="79"/>
      <c r="B126" s="42"/>
      <c r="C126" s="42"/>
      <c r="D126" s="43"/>
      <c r="E126" s="43"/>
      <c r="F126" s="43"/>
      <c r="G126" s="43"/>
      <c r="I126" s="49"/>
      <c r="J126" s="23"/>
      <c r="K126" s="67"/>
      <c r="L126" s="23"/>
      <c r="M126" s="24"/>
      <c r="N126" s="37"/>
      <c r="O126" s="24"/>
      <c r="P126" s="23"/>
      <c r="Q126" s="24"/>
      <c r="R126" s="37"/>
      <c r="S126" s="24"/>
      <c r="T126" s="37"/>
      <c r="U126" s="24"/>
      <c r="V126" s="23"/>
      <c r="W126" s="24"/>
      <c r="X126" s="61"/>
      <c r="Y126" s="24"/>
      <c r="Z126" s="61"/>
      <c r="AA126" s="64"/>
      <c r="AB126" s="61"/>
      <c r="AC126" s="64"/>
      <c r="AD126" s="76"/>
      <c r="AE126" s="77"/>
      <c r="AF126" s="23"/>
    </row>
    <row r="127" spans="1:33" customHeight="1" ht="12" s="50" customFormat="1">
      <c r="A127" s="79"/>
      <c r="B127" s="42"/>
      <c r="C127" s="42"/>
      <c r="D127" s="43"/>
      <c r="E127" s="43"/>
      <c r="F127" s="43"/>
      <c r="G127" s="43"/>
      <c r="I127" s="49"/>
      <c r="J127" s="23"/>
      <c r="K127" s="67"/>
      <c r="L127" s="23"/>
      <c r="M127" s="24"/>
      <c r="N127" s="37"/>
      <c r="O127" s="24"/>
      <c r="P127" s="23"/>
      <c r="Q127" s="24"/>
      <c r="R127" s="37"/>
      <c r="S127" s="24"/>
      <c r="T127" s="37"/>
      <c r="U127" s="24"/>
      <c r="V127" s="23"/>
      <c r="W127" s="24"/>
      <c r="X127" s="61"/>
      <c r="Y127" s="24"/>
      <c r="Z127" s="61"/>
      <c r="AA127" s="64"/>
      <c r="AB127" s="61"/>
      <c r="AC127" s="64"/>
      <c r="AD127" s="76"/>
      <c r="AE127" s="77"/>
      <c r="AF127" s="23"/>
    </row>
    <row r="128" spans="1:33" customHeight="1" ht="12" s="50" customFormat="1">
      <c r="A128" s="79"/>
      <c r="B128" s="42"/>
      <c r="C128" s="42"/>
      <c r="D128" s="43"/>
      <c r="E128" s="43"/>
      <c r="F128" s="43"/>
      <c r="G128" s="43"/>
      <c r="I128" s="49"/>
      <c r="J128" s="23"/>
      <c r="K128" s="67"/>
      <c r="L128" s="23"/>
      <c r="M128" s="67"/>
      <c r="N128" s="23"/>
      <c r="O128" s="24"/>
      <c r="P128" s="23"/>
      <c r="Q128" s="24"/>
      <c r="R128" s="23"/>
      <c r="S128" s="24"/>
      <c r="T128" s="23"/>
      <c r="U128" s="24"/>
      <c r="V128" s="23"/>
      <c r="W128" s="24"/>
      <c r="X128" s="23"/>
      <c r="Y128" s="24"/>
      <c r="Z128" s="23"/>
      <c r="AA128" s="24"/>
      <c r="AB128" s="23"/>
      <c r="AC128" s="64"/>
      <c r="AD128" s="76"/>
      <c r="AE128" s="77"/>
      <c r="AF128" s="23"/>
    </row>
    <row r="129" spans="1:33" customHeight="1" ht="12" s="50" customFormat="1">
      <c r="A129" s="79" t="s">
        <v>88</v>
      </c>
      <c r="B129" s="42"/>
      <c r="C129" s="42">
        <f>SUM(I129:AF129)</f>
        <v>81573.52</v>
      </c>
      <c r="D129" s="43"/>
      <c r="E129" s="43"/>
      <c r="F129" s="43"/>
      <c r="G129" s="43"/>
      <c r="I129" s="49"/>
      <c r="J129" s="23"/>
      <c r="K129" s="67"/>
      <c r="L129" s="23"/>
      <c r="M129" s="67"/>
      <c r="N129" s="23"/>
      <c r="O129" s="24"/>
      <c r="P129" s="23"/>
      <c r="Q129" s="24"/>
      <c r="R129" s="23"/>
      <c r="S129" s="24"/>
      <c r="T129" s="23"/>
      <c r="U129" s="24"/>
      <c r="V129" s="23"/>
      <c r="W129" s="24"/>
      <c r="X129" s="23"/>
      <c r="Y129" s="24"/>
      <c r="Z129" s="61"/>
      <c r="AA129" s="24"/>
      <c r="AB129" s="61">
        <f>SUM(AB130:AB131)</f>
        <v>81573.52</v>
      </c>
      <c r="AC129" s="64"/>
      <c r="AD129" s="76"/>
      <c r="AE129" s="77"/>
      <c r="AF129" s="61">
        <f>SUM(AF130:AF131)</f>
        <v>0</v>
      </c>
    </row>
    <row r="130" spans="1:33" customHeight="1" ht="12" s="50" customFormat="1">
      <c r="A130" s="79" t="s">
        <v>89</v>
      </c>
      <c r="B130" s="42"/>
      <c r="C130" s="42"/>
      <c r="D130" s="43"/>
      <c r="E130" s="43"/>
      <c r="F130" s="43"/>
      <c r="G130" s="43"/>
      <c r="I130" s="49"/>
      <c r="J130" s="23"/>
      <c r="K130" s="67"/>
      <c r="L130" s="23"/>
      <c r="M130" s="67"/>
      <c r="N130" s="23"/>
      <c r="O130" s="24"/>
      <c r="P130" s="23"/>
      <c r="Q130" s="24"/>
      <c r="R130" s="23"/>
      <c r="S130" s="24"/>
      <c r="T130" s="23"/>
      <c r="U130" s="24"/>
      <c r="V130" s="23"/>
      <c r="W130" s="24"/>
      <c r="X130" s="23"/>
      <c r="Y130" s="24"/>
      <c r="Z130" s="61"/>
      <c r="AA130" s="24" t="s">
        <v>90</v>
      </c>
      <c r="AB130" s="23">
        <v>37647.52</v>
      </c>
      <c r="AC130" s="64"/>
      <c r="AD130" s="76"/>
      <c r="AE130" s="90"/>
      <c r="AF130" s="23"/>
    </row>
    <row r="131" spans="1:33" customHeight="1" ht="12" s="50" customFormat="1">
      <c r="A131" s="79"/>
      <c r="B131" s="42"/>
      <c r="C131" s="42"/>
      <c r="D131" s="43"/>
      <c r="E131" s="43"/>
      <c r="F131" s="43"/>
      <c r="G131" s="43"/>
      <c r="I131" s="49"/>
      <c r="J131" s="23"/>
      <c r="K131" s="67"/>
      <c r="L131" s="23"/>
      <c r="M131" s="24"/>
      <c r="N131" s="23"/>
      <c r="O131" s="24"/>
      <c r="P131" s="23"/>
      <c r="Q131" s="24"/>
      <c r="R131" s="23"/>
      <c r="S131" s="24"/>
      <c r="T131" s="23"/>
      <c r="U131" s="24"/>
      <c r="V131" s="23"/>
      <c r="W131" s="24"/>
      <c r="X131" s="23"/>
      <c r="Y131" s="24"/>
      <c r="Z131" s="23"/>
      <c r="AA131" s="24" t="s">
        <v>91</v>
      </c>
      <c r="AB131" s="23">
        <v>43926</v>
      </c>
      <c r="AC131" s="24"/>
      <c r="AD131" s="23"/>
      <c r="AE131" s="24"/>
      <c r="AF131" s="23"/>
    </row>
    <row r="132" spans="1:33" customHeight="1" ht="12" s="50" customFormat="1">
      <c r="A132" s="79"/>
      <c r="B132" s="42"/>
      <c r="C132" s="42"/>
      <c r="D132" s="43"/>
      <c r="E132" s="43"/>
      <c r="F132" s="43"/>
      <c r="G132" s="43"/>
      <c r="I132" s="49"/>
      <c r="J132" s="23"/>
      <c r="K132" s="67"/>
      <c r="L132" s="23"/>
      <c r="M132" s="24"/>
      <c r="N132" s="23"/>
      <c r="O132" s="24"/>
      <c r="P132" s="23"/>
      <c r="Q132" s="24"/>
      <c r="R132" s="23"/>
      <c r="S132" s="24"/>
      <c r="T132" s="23"/>
      <c r="U132" s="24"/>
      <c r="V132" s="23"/>
      <c r="W132" s="24"/>
      <c r="X132" s="23"/>
      <c r="Y132" s="24"/>
      <c r="Z132" s="23"/>
      <c r="AA132" s="24"/>
      <c r="AB132" s="23"/>
      <c r="AC132" s="24"/>
      <c r="AD132" s="23"/>
      <c r="AE132" s="24"/>
      <c r="AF132" s="23"/>
    </row>
    <row r="133" spans="1:33" customHeight="1" ht="12" s="50" customFormat="1">
      <c r="A133" s="79" t="s">
        <v>92</v>
      </c>
      <c r="B133" s="42"/>
      <c r="C133" s="42">
        <f>SUM(I133:AF133)</f>
        <v>0</v>
      </c>
      <c r="D133" s="43"/>
      <c r="E133" s="43"/>
      <c r="F133" s="43"/>
      <c r="G133" s="43"/>
      <c r="I133" s="49"/>
      <c r="J133" s="23"/>
      <c r="K133" s="67"/>
      <c r="L133" s="23"/>
      <c r="M133" s="24"/>
      <c r="N133" s="23"/>
      <c r="O133" s="24"/>
      <c r="P133" s="23"/>
      <c r="Q133" s="24"/>
      <c r="R133" s="23"/>
      <c r="S133" s="24"/>
      <c r="T133" s="23"/>
      <c r="U133" s="24"/>
      <c r="V133" s="39"/>
      <c r="W133" s="40"/>
      <c r="X133" s="23"/>
      <c r="Y133" s="24"/>
      <c r="Z133" s="23"/>
      <c r="AA133" s="24"/>
      <c r="AB133" s="39"/>
      <c r="AC133" s="40"/>
      <c r="AD133" s="23"/>
      <c r="AE133" s="24"/>
      <c r="AF133" s="81"/>
    </row>
    <row r="134" spans="1:33" customHeight="1" ht="12" s="50" customFormat="1">
      <c r="A134" s="79"/>
      <c r="B134" s="42"/>
      <c r="C134" s="42"/>
      <c r="D134" s="43"/>
      <c r="E134" s="43"/>
      <c r="F134" s="43"/>
      <c r="G134" s="43"/>
      <c r="I134" s="49"/>
      <c r="J134" s="23"/>
      <c r="K134" s="67"/>
      <c r="L134" s="23"/>
      <c r="M134" s="24"/>
      <c r="N134" s="23"/>
      <c r="O134" s="24"/>
      <c r="P134" s="23"/>
      <c r="Q134" s="24"/>
      <c r="R134" s="23"/>
      <c r="S134" s="24"/>
      <c r="T134" s="23"/>
      <c r="U134" s="24"/>
      <c r="V134" s="23"/>
      <c r="W134" s="24"/>
      <c r="X134" s="61"/>
      <c r="Y134" s="64"/>
      <c r="Z134" s="23"/>
      <c r="AA134" s="24"/>
      <c r="AB134" s="23"/>
      <c r="AC134" s="24"/>
      <c r="AD134" s="23"/>
      <c r="AE134" s="24"/>
      <c r="AF134" s="65"/>
    </row>
    <row r="135" spans="1:33" customHeight="1" ht="12" s="50" customFormat="1">
      <c r="A135" s="79" t="s">
        <v>93</v>
      </c>
      <c r="B135" s="42"/>
      <c r="C135" s="42">
        <f>SUM(I135:AF135)</f>
        <v>0</v>
      </c>
      <c r="D135" s="43"/>
      <c r="E135" s="43"/>
      <c r="F135" s="43"/>
      <c r="G135" s="43"/>
      <c r="I135" s="49"/>
      <c r="J135" s="23"/>
      <c r="K135" s="67"/>
      <c r="L135" s="23"/>
      <c r="M135" s="24"/>
      <c r="N135" s="23"/>
      <c r="O135" s="24"/>
      <c r="P135" s="23"/>
      <c r="Q135" s="24"/>
      <c r="R135" s="23"/>
      <c r="S135" s="24"/>
      <c r="T135" s="23"/>
      <c r="U135" s="24"/>
      <c r="V135" s="23"/>
      <c r="W135" s="24"/>
      <c r="X135" s="23"/>
      <c r="Y135" s="24"/>
      <c r="Z135" s="23"/>
      <c r="AA135" s="24"/>
      <c r="AB135" s="23"/>
      <c r="AC135" s="24"/>
      <c r="AD135" s="23"/>
      <c r="AE135" s="24"/>
      <c r="AF135" s="23"/>
    </row>
    <row r="136" spans="1:33" customHeight="1" ht="12" s="50" customFormat="1">
      <c r="A136" s="79"/>
      <c r="B136" s="42"/>
      <c r="C136" s="42"/>
      <c r="D136" s="43"/>
      <c r="E136" s="43"/>
      <c r="F136" s="43"/>
      <c r="G136" s="43"/>
      <c r="I136" s="49"/>
      <c r="J136" s="23"/>
      <c r="K136" s="67"/>
      <c r="L136" s="23"/>
      <c r="M136" s="24"/>
      <c r="N136" s="23"/>
      <c r="O136" s="24"/>
      <c r="P136" s="23"/>
      <c r="Q136" s="24"/>
      <c r="R136" s="23"/>
      <c r="S136" s="24"/>
      <c r="T136" s="23"/>
      <c r="U136" s="24"/>
      <c r="V136" s="23"/>
      <c r="W136" s="24"/>
      <c r="X136" s="23"/>
      <c r="Y136" s="24"/>
      <c r="Z136" s="23"/>
      <c r="AA136" s="24"/>
      <c r="AB136" s="23"/>
      <c r="AC136" s="24"/>
      <c r="AD136" s="23"/>
      <c r="AE136" s="24"/>
      <c r="AF136" s="23"/>
    </row>
    <row r="137" spans="1:33" customHeight="1" ht="12" s="50" customFormat="1">
      <c r="A137" s="79" t="s">
        <v>94</v>
      </c>
      <c r="B137" s="42"/>
      <c r="C137" s="42">
        <f>SUM(I137:AF137)</f>
        <v>0</v>
      </c>
      <c r="D137" s="43"/>
      <c r="E137" s="43"/>
      <c r="F137" s="43"/>
      <c r="G137" s="43"/>
      <c r="I137" s="49"/>
      <c r="J137" s="23"/>
      <c r="K137" s="67"/>
      <c r="L137" s="23"/>
      <c r="M137" s="24"/>
      <c r="N137" s="37"/>
      <c r="O137" s="24"/>
      <c r="P137" s="23"/>
      <c r="Q137" s="24"/>
      <c r="R137" s="23"/>
      <c r="S137" s="24"/>
      <c r="T137" s="23"/>
      <c r="U137" s="24"/>
      <c r="V137" s="23"/>
      <c r="W137" s="24"/>
      <c r="X137" s="23"/>
      <c r="Y137" s="24"/>
      <c r="Z137" s="23"/>
      <c r="AA137" s="24"/>
      <c r="AB137" s="61"/>
      <c r="AC137" s="24"/>
      <c r="AD137" s="23"/>
      <c r="AE137" s="24"/>
      <c r="AF137" s="91">
        <f>SUM(AF138)</f>
        <v>0</v>
      </c>
    </row>
    <row r="138" spans="1:33" customHeight="1" ht="12" s="50" customFormat="1">
      <c r="A138" s="79"/>
      <c r="B138" s="42"/>
      <c r="C138" s="42"/>
      <c r="D138" s="43"/>
      <c r="E138" s="43"/>
      <c r="F138" s="43"/>
      <c r="G138" s="43"/>
      <c r="I138" s="49"/>
      <c r="J138" s="23"/>
      <c r="K138" s="67"/>
      <c r="L138" s="23"/>
      <c r="M138" s="67"/>
      <c r="N138" s="23"/>
      <c r="O138" s="24"/>
      <c r="P138" s="23"/>
      <c r="Q138" s="24"/>
      <c r="R138" s="23"/>
      <c r="S138" s="24"/>
      <c r="T138" s="23"/>
      <c r="U138" s="24"/>
      <c r="V138" s="23"/>
      <c r="W138" s="24"/>
      <c r="X138" s="23"/>
      <c r="Y138" s="24"/>
      <c r="Z138" s="23"/>
      <c r="AA138" s="24"/>
      <c r="AB138" s="23"/>
      <c r="AC138" s="24"/>
      <c r="AD138" s="23"/>
      <c r="AE138" s="24"/>
      <c r="AF138" s="82"/>
    </row>
    <row r="139" spans="1:33" customHeight="1" ht="12" s="50" customFormat="1">
      <c r="A139" s="79" t="s">
        <v>95</v>
      </c>
      <c r="B139" s="42"/>
      <c r="C139" s="42">
        <f>SUM(I139:AF139)</f>
        <v>249500</v>
      </c>
      <c r="D139" s="43"/>
      <c r="E139" s="43"/>
      <c r="F139" s="43"/>
      <c r="G139" s="43"/>
      <c r="I139" s="49"/>
      <c r="J139" s="23"/>
      <c r="K139" s="67"/>
      <c r="L139" s="23"/>
      <c r="M139" s="67"/>
      <c r="N139" s="23"/>
      <c r="O139" s="24"/>
      <c r="P139" s="23"/>
      <c r="Q139" s="24"/>
      <c r="R139" s="23"/>
      <c r="S139" s="24"/>
      <c r="T139" s="23"/>
      <c r="U139" s="24"/>
      <c r="V139" s="23"/>
      <c r="W139" s="24"/>
      <c r="X139" s="9">
        <v>249500</v>
      </c>
      <c r="Y139" s="24"/>
      <c r="Z139" s="23"/>
      <c r="AA139" s="24"/>
      <c r="AB139" s="23"/>
      <c r="AC139" s="24"/>
      <c r="AD139" s="23"/>
      <c r="AE139" s="24"/>
      <c r="AF139" s="91">
        <f>SUM(AF140)</f>
        <v>0</v>
      </c>
    </row>
    <row r="140" spans="1:33" customHeight="1" ht="13.5" s="50" customFormat="1">
      <c r="A140" s="43"/>
      <c r="B140" s="42"/>
      <c r="C140" s="42"/>
      <c r="D140" s="43"/>
      <c r="E140" s="43"/>
      <c r="F140" s="43"/>
      <c r="G140" s="43"/>
      <c r="I140" s="49"/>
      <c r="J140" s="23"/>
      <c r="K140" s="67"/>
      <c r="L140" s="23"/>
      <c r="M140" s="24"/>
      <c r="N140" s="23"/>
      <c r="O140" s="24"/>
      <c r="P140" s="23"/>
      <c r="Q140" s="24"/>
      <c r="R140" s="23"/>
      <c r="S140" s="24"/>
      <c r="T140" s="23"/>
      <c r="U140" s="24"/>
      <c r="V140" s="23"/>
      <c r="W140" s="24"/>
      <c r="X140" s="23"/>
      <c r="Y140" s="24"/>
      <c r="Z140" s="23"/>
      <c r="AA140" s="24"/>
      <c r="AB140" s="23"/>
      <c r="AC140" s="24"/>
      <c r="AD140" s="23"/>
      <c r="AE140" s="24"/>
      <c r="AF140" s="9"/>
    </row>
    <row r="141" spans="1:33" s="50" customFormat="1">
      <c r="A141" s="51" t="s">
        <v>96</v>
      </c>
      <c r="B141" s="52">
        <f>SUM(B105:B139)</f>
        <v>386709.4</v>
      </c>
      <c r="C141" s="52">
        <f>SUM(C36:C139)</f>
        <v>10641915.3</v>
      </c>
      <c r="D141" s="44"/>
      <c r="E141" s="44"/>
      <c r="F141" s="53"/>
      <c r="G141" s="44"/>
      <c r="I141" s="49"/>
      <c r="J141" s="23"/>
      <c r="K141" s="67"/>
      <c r="L141" s="23"/>
      <c r="M141" s="24"/>
      <c r="N141" s="23"/>
      <c r="O141" s="24"/>
      <c r="P141" s="23"/>
      <c r="Q141" s="24"/>
      <c r="R141" s="47"/>
      <c r="S141" s="49"/>
      <c r="T141" s="23"/>
      <c r="U141" s="24"/>
      <c r="V141" s="23"/>
      <c r="W141" s="24"/>
      <c r="X141" s="23"/>
      <c r="Y141" s="24"/>
      <c r="Z141" s="23"/>
      <c r="AA141" s="24"/>
      <c r="AB141" s="23"/>
      <c r="AC141" s="24"/>
      <c r="AD141" s="23"/>
      <c r="AE141" s="24"/>
      <c r="AF141" s="47"/>
    </row>
    <row r="142" spans="1:33" s="50" customFormat="1">
      <c r="A142" s="51" t="s">
        <v>97</v>
      </c>
      <c r="B142" s="52">
        <f>+B33-B141</f>
        <v>11580090.25</v>
      </c>
      <c r="C142" s="52">
        <f>+C33-C141</f>
        <v>135387659.71</v>
      </c>
      <c r="D142" s="51"/>
      <c r="E142" s="51"/>
      <c r="F142" s="53"/>
      <c r="G142" s="53">
        <f>+G33-C141-B141</f>
        <v>146967749.96</v>
      </c>
      <c r="H142" s="54"/>
      <c r="I142" s="55"/>
      <c r="J142" s="23"/>
      <c r="K142" s="67"/>
      <c r="L142" s="23"/>
      <c r="M142" s="24"/>
      <c r="N142" s="23"/>
      <c r="O142" s="24"/>
      <c r="P142" s="23"/>
      <c r="Q142" s="24"/>
      <c r="R142" s="23"/>
      <c r="S142" s="24"/>
      <c r="T142" s="23"/>
      <c r="U142" s="24"/>
      <c r="V142" s="23"/>
      <c r="W142" s="24"/>
      <c r="X142" s="23"/>
      <c r="Y142" s="24"/>
      <c r="Z142" s="23"/>
      <c r="AA142" s="24"/>
      <c r="AB142" s="23"/>
      <c r="AC142" s="24"/>
      <c r="AD142" s="23"/>
      <c r="AE142" s="24"/>
      <c r="AF142" s="23"/>
    </row>
    <row r="143" spans="1:33" s="50" customFormat="1">
      <c r="A143" s="83"/>
      <c r="B143" s="84"/>
      <c r="C143" s="84"/>
      <c r="D143" s="83"/>
      <c r="E143" s="83"/>
      <c r="F143" s="54"/>
      <c r="G143" s="54"/>
      <c r="H143" s="54"/>
      <c r="I143" s="55"/>
      <c r="J143" s="23"/>
      <c r="K143" s="67"/>
      <c r="L143" s="23"/>
      <c r="M143" s="24"/>
      <c r="N143" s="23"/>
      <c r="O143" s="24"/>
      <c r="P143" s="23"/>
      <c r="Q143" s="24"/>
      <c r="R143" s="23"/>
      <c r="S143" s="24"/>
      <c r="T143" s="23"/>
      <c r="U143" s="24"/>
      <c r="V143" s="23"/>
      <c r="W143" s="24"/>
      <c r="X143" s="23"/>
      <c r="Y143" s="24"/>
      <c r="Z143" s="23"/>
      <c r="AA143" s="24"/>
      <c r="AB143" s="23"/>
      <c r="AC143" s="24"/>
      <c r="AD143" s="23"/>
      <c r="AE143" s="24"/>
      <c r="AF143" s="23"/>
    </row>
    <row r="144" spans="1:33" customHeight="1" ht="14.25" s="50" customFormat="1">
      <c r="A144" s="83"/>
      <c r="B144" s="84"/>
      <c r="C144" s="84"/>
      <c r="D144" s="83"/>
      <c r="E144" s="83"/>
      <c r="F144" s="54"/>
      <c r="G144" s="54"/>
      <c r="H144" s="54"/>
      <c r="I144" s="55"/>
      <c r="J144" s="23"/>
      <c r="K144" s="67"/>
      <c r="L144" s="23"/>
      <c r="M144" s="24"/>
      <c r="N144" s="23"/>
      <c r="O144" s="24"/>
      <c r="P144" s="23"/>
      <c r="Q144" s="24"/>
      <c r="R144" s="23"/>
      <c r="S144" s="24"/>
      <c r="T144" s="23"/>
      <c r="U144" s="24"/>
      <c r="V144" s="23"/>
      <c r="W144" s="24"/>
      <c r="X144" s="23"/>
      <c r="Y144" s="24"/>
      <c r="Z144" s="23"/>
      <c r="AA144" s="24"/>
      <c r="AB144" s="23"/>
      <c r="AC144" s="24"/>
      <c r="AD144" s="23"/>
      <c r="AE144" s="24"/>
      <c r="AF144" s="23"/>
    </row>
    <row r="145" spans="1:33" customHeight="1" ht="15.75" s="50" customFormat="1">
      <c r="A145" s="83" t="s">
        <v>98</v>
      </c>
      <c r="B145" s="84"/>
      <c r="C145" s="84"/>
      <c r="D145" s="83"/>
      <c r="E145" s="83"/>
      <c r="F145" s="54"/>
      <c r="G145" s="54"/>
      <c r="H145" s="54"/>
      <c r="I145" s="55"/>
      <c r="J145" s="23"/>
      <c r="K145" s="67"/>
      <c r="L145" s="23"/>
      <c r="M145" s="24"/>
      <c r="N145" s="23"/>
      <c r="O145" s="24"/>
      <c r="P145" s="23"/>
      <c r="Q145" s="24"/>
      <c r="R145" s="23"/>
      <c r="S145" s="24"/>
      <c r="T145" s="23"/>
      <c r="U145" s="24"/>
      <c r="V145" s="23"/>
      <c r="W145" s="24"/>
      <c r="X145" s="23"/>
      <c r="Y145" s="24"/>
      <c r="Z145" s="23"/>
      <c r="AA145" s="24"/>
      <c r="AB145" s="23"/>
      <c r="AC145" s="24"/>
      <c r="AD145" s="23"/>
      <c r="AE145" s="24"/>
      <c r="AF145" s="23"/>
    </row>
    <row r="146" spans="1:33" s="19" customFormat="1">
      <c r="A146" s="16"/>
      <c r="B146" s="16"/>
      <c r="C146" s="17"/>
      <c r="D146" s="16"/>
      <c r="E146" s="16"/>
      <c r="F146" s="16"/>
      <c r="G146" s="16"/>
      <c r="H146" s="16"/>
      <c r="I146" s="18"/>
      <c r="K146" s="20"/>
      <c r="M146" s="18"/>
      <c r="O146" s="18"/>
      <c r="Q146" s="18"/>
      <c r="S146" s="18"/>
      <c r="T146" s="85"/>
      <c r="U146" s="32"/>
      <c r="W146" s="18"/>
      <c r="Y146" s="18"/>
      <c r="Z146" s="21"/>
      <c r="AA146" s="22"/>
      <c r="AB146" s="23"/>
      <c r="AC146" s="24"/>
      <c r="AE146" s="18"/>
    </row>
    <row r="147" spans="1:33" s="19" customFormat="1">
      <c r="A147" s="16"/>
      <c r="B147" s="16"/>
      <c r="C147" s="17"/>
      <c r="D147" s="16"/>
      <c r="E147" s="16"/>
      <c r="F147" s="16"/>
      <c r="G147" s="16"/>
      <c r="H147" s="16"/>
      <c r="I147" s="18"/>
      <c r="K147" s="20"/>
      <c r="M147" s="18"/>
      <c r="O147" s="18"/>
      <c r="Q147" s="18"/>
      <c r="S147" s="18"/>
      <c r="T147" s="85"/>
      <c r="U147" s="32"/>
      <c r="W147" s="18"/>
      <c r="Y147" s="18"/>
      <c r="Z147" s="21"/>
      <c r="AA147" s="22"/>
      <c r="AB147" s="23"/>
      <c r="AC147" s="24"/>
      <c r="AE147" s="18"/>
    </row>
    <row r="148" spans="1:33" s="19" customFormat="1">
      <c r="A148" s="16"/>
      <c r="B148" s="16"/>
      <c r="C148" s="17"/>
      <c r="D148" s="16"/>
      <c r="E148" s="16"/>
      <c r="F148" s="16"/>
      <c r="G148" s="16"/>
      <c r="H148" s="16"/>
      <c r="I148" s="18"/>
      <c r="K148" s="20"/>
      <c r="M148" s="18"/>
      <c r="O148" s="18"/>
      <c r="Q148" s="18"/>
      <c r="S148" s="18"/>
      <c r="T148" s="85"/>
      <c r="U148" s="32"/>
      <c r="W148" s="18"/>
      <c r="Y148" s="18"/>
      <c r="Z148" s="21"/>
      <c r="AA148" s="22"/>
      <c r="AB148" s="23"/>
      <c r="AC148" s="24"/>
      <c r="AE148" s="18"/>
    </row>
    <row r="149" spans="1:33" s="19" customFormat="1">
      <c r="A149" s="16"/>
      <c r="B149" s="16"/>
      <c r="C149" s="17"/>
      <c r="D149" s="16"/>
      <c r="E149" s="16"/>
      <c r="F149" s="16"/>
      <c r="G149" s="16"/>
      <c r="H149" s="16"/>
      <c r="I149" s="18"/>
      <c r="K149" s="20"/>
      <c r="M149" s="18"/>
      <c r="O149" s="18"/>
      <c r="Q149" s="18"/>
      <c r="S149" s="18"/>
      <c r="T149" s="85"/>
      <c r="U149" s="32"/>
      <c r="W149" s="18"/>
      <c r="Y149" s="18"/>
      <c r="Z149" s="21"/>
      <c r="AA149" s="22"/>
      <c r="AB149" s="23"/>
      <c r="AC149" s="24"/>
      <c r="AE149" s="18"/>
    </row>
    <row r="150" spans="1:33" s="19" customFormat="1">
      <c r="A150" s="3" t="s">
        <v>99</v>
      </c>
      <c r="B150" s="94" t="s">
        <v>100</v>
      </c>
      <c r="C150" s="94"/>
      <c r="D150" s="94" t="s">
        <v>101</v>
      </c>
      <c r="E150" s="94"/>
      <c r="F150" s="94"/>
      <c r="G150" s="2"/>
      <c r="H150" s="3"/>
      <c r="I150" s="4"/>
      <c r="K150" s="20"/>
      <c r="M150" s="18"/>
      <c r="O150" s="18"/>
      <c r="Q150" s="18"/>
      <c r="S150" s="18"/>
      <c r="U150" s="18"/>
      <c r="W150" s="18"/>
      <c r="Y150" s="18"/>
      <c r="Z150" s="21"/>
      <c r="AA150" s="22"/>
      <c r="AB150" s="23"/>
      <c r="AC150" s="24"/>
      <c r="AE150" s="18"/>
    </row>
    <row r="151" spans="1:33" s="19" customFormat="1">
      <c r="A151" s="86" t="s">
        <v>112</v>
      </c>
      <c r="B151" s="95" t="s">
        <v>103</v>
      </c>
      <c r="C151" s="95"/>
      <c r="D151" s="95" t="s">
        <v>104</v>
      </c>
      <c r="E151" s="95"/>
      <c r="F151" s="95"/>
      <c r="G151" s="16"/>
      <c r="H151" s="86"/>
      <c r="I151" s="20"/>
      <c r="K151" s="20"/>
      <c r="M151" s="18"/>
      <c r="O151" s="18"/>
      <c r="Q151" s="18"/>
      <c r="S151" s="18"/>
      <c r="U151" s="18"/>
      <c r="W151" s="18"/>
      <c r="Y151" s="18"/>
      <c r="Z151" s="21"/>
      <c r="AA151" s="22"/>
      <c r="AB151" s="23"/>
      <c r="AC151" s="24"/>
      <c r="AE151" s="18"/>
    </row>
    <row r="152" spans="1:33" s="19" customFormat="1">
      <c r="A152" s="16"/>
      <c r="B152" s="17"/>
      <c r="C152" s="17"/>
      <c r="D152" s="16"/>
      <c r="E152" s="16"/>
      <c r="F152" s="2"/>
      <c r="G152" s="16"/>
      <c r="H152" s="16"/>
      <c r="I152" s="18"/>
      <c r="K152" s="20"/>
      <c r="M152" s="18"/>
      <c r="O152" s="18"/>
      <c r="Q152" s="18"/>
      <c r="S152" s="18"/>
      <c r="U152" s="18"/>
      <c r="W152" s="18"/>
      <c r="Y152" s="18"/>
      <c r="Z152" s="21"/>
      <c r="AA152" s="22"/>
      <c r="AB152" s="23"/>
      <c r="AC152" s="24"/>
      <c r="AE152" s="18"/>
    </row>
    <row r="157" spans="1:33" s="19" customFormat="1">
      <c r="A157" s="16"/>
      <c r="B157" s="17"/>
      <c r="C157" s="17"/>
      <c r="D157" s="2"/>
      <c r="E157" s="16"/>
      <c r="F157" s="16"/>
      <c r="G157" s="16"/>
      <c r="H157" s="16"/>
      <c r="I157" s="18"/>
      <c r="K157" s="20"/>
      <c r="M157" s="18"/>
      <c r="O157" s="18"/>
      <c r="Q157" s="18"/>
      <c r="S157" s="18"/>
      <c r="U157" s="18"/>
      <c r="W157" s="18"/>
      <c r="Y157" s="18"/>
      <c r="Z157" s="21"/>
      <c r="AA157" s="22"/>
      <c r="AB157" s="23"/>
      <c r="AC157" s="24"/>
      <c r="AE157" s="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50:C150"/>
    <mergeCell ref="D150:F150"/>
    <mergeCell ref="B151:C151"/>
    <mergeCell ref="D151:F151"/>
    <mergeCell ref="A4:G4"/>
    <mergeCell ref="A10:A12"/>
    <mergeCell ref="B10:B12"/>
    <mergeCell ref="C10:C12"/>
    <mergeCell ref="D10:D12"/>
    <mergeCell ref="E10:E12"/>
    <mergeCell ref="F10:F12"/>
    <mergeCell ref="G10:G12"/>
  </mergeCells>
  <printOptions gridLines="false" gridLinesSet="true" horizontalCentered="true"/>
  <pageMargins left="0.2" right="0.2" top="0.3" bottom="0.5" header="0.3" footer="0.3"/>
  <pageSetup paperSize="139" orientation="landscape" scale="100" fitToHeight="1" fitToWidth="1" r:id="rId1"/>
  <headerFooter differentOddEven="false" differentFirst="false" scaleWithDoc="true" alignWithMargins="true">
    <oddHeader/>
    <oddFooter>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FF00"/>
    <outlinePr summaryBelow="1" summaryRight="1"/>
  </sheetPr>
  <dimension ref="A1:AG204"/>
  <sheetViews>
    <sheetView tabSelected="0" workbookViewId="0" zoomScale="115" zoomScaleNormal="110" view="pageBreakPreview" showGridLines="true" showRowColHeaders="1">
      <pane xSplit="6" topLeftCell="AB1" activePane="topRight" state="frozen"/>
      <selection pane="topRight" activeCell="AB1" sqref="AB1"/>
    </sheetView>
  </sheetViews>
  <sheetFormatPr defaultRowHeight="14.4" defaultColWidth="9.140625" outlineLevelRow="0" outlineLevelCol="0"/>
  <cols>
    <col min="1" max="1" width="66.42578125" customWidth="true" style="16"/>
    <col min="2" max="2" width="16.85546875" customWidth="true" style="17"/>
    <col min="3" max="3" width="17.42578125" customWidth="true" style="17"/>
    <col min="4" max="4" width="12.28515625" customWidth="true" style="16"/>
    <col min="5" max="5" width="12.28515625" customWidth="true" style="16"/>
    <col min="6" max="6" width="15.5703125" customWidth="true" style="16"/>
    <col min="7" max="7" width="16.42578125" customWidth="true" style="16"/>
    <col min="8" max="8" width="14.28515625" customWidth="true" style="16"/>
    <col min="9" max="9" width="14.28515625" customWidth="true" style="18"/>
    <col min="10" max="10" width="10.5703125" customWidth="true" style="19"/>
    <col min="11" max="11" width="10.5703125" customWidth="true" style="20"/>
    <col min="12" max="12" width="9.42578125" customWidth="true" style="19"/>
    <col min="13" max="13" width="12.28515625" customWidth="true" style="18"/>
    <col min="14" max="14" width="10.140625" customWidth="true" style="19"/>
    <col min="15" max="15" width="10.140625" customWidth="true" style="18"/>
    <col min="16" max="16" width="13" customWidth="true" style="19"/>
    <col min="17" max="17" width="13" customWidth="true" style="18"/>
    <col min="18" max="18" width="16" customWidth="true" style="19"/>
    <col min="19" max="19" width="16" customWidth="true" style="18"/>
    <col min="20" max="20" width="14.140625" customWidth="true" style="19"/>
    <col min="21" max="21" width="14.140625" customWidth="true" style="18"/>
    <col min="22" max="22" width="12" customWidth="true" style="19"/>
    <col min="23" max="23" width="12" customWidth="true" style="18"/>
    <col min="24" max="24" width="12.85546875" customWidth="true" style="19"/>
    <col min="25" max="25" width="12.85546875" customWidth="true" style="18"/>
    <col min="26" max="26" width="13.85546875" customWidth="true" style="21"/>
    <col min="27" max="27" width="13.85546875" customWidth="true" style="22"/>
    <col min="28" max="28" width="12.42578125" customWidth="true" style="23"/>
    <col min="29" max="29" width="12.42578125" customWidth="true" style="24"/>
    <col min="30" max="30" width="11.7109375" customWidth="true" style="19"/>
    <col min="31" max="31" width="11.7109375" customWidth="true" style="18"/>
    <col min="32" max="32" width="13.28515625" customWidth="true" style="19"/>
    <col min="33" max="33" width="9.140625" style="16"/>
  </cols>
  <sheetData>
    <row r="1" spans="1:33" s="2" customFormat="1">
      <c r="A1" s="1" t="s">
        <v>0</v>
      </c>
      <c r="H1" s="3"/>
      <c r="I1" s="4"/>
      <c r="J1" s="5"/>
      <c r="K1" s="4"/>
      <c r="L1" s="5"/>
      <c r="M1" s="6"/>
      <c r="N1" s="5"/>
      <c r="O1" s="6"/>
      <c r="P1" s="5"/>
      <c r="Q1" s="6"/>
      <c r="R1" s="5"/>
      <c r="S1" s="6"/>
      <c r="T1" s="5"/>
      <c r="U1" s="6"/>
      <c r="V1" s="5"/>
      <c r="W1" s="6"/>
      <c r="X1" s="5"/>
      <c r="Y1" s="6"/>
      <c r="Z1" s="7"/>
      <c r="AA1" s="8"/>
      <c r="AB1" s="9"/>
      <c r="AC1" s="10"/>
      <c r="AD1" s="5"/>
      <c r="AE1" s="6"/>
      <c r="AF1" s="5"/>
    </row>
    <row r="2" spans="1:33" s="2" customFormat="1">
      <c r="A2" s="1" t="s">
        <v>1</v>
      </c>
      <c r="H2" s="3"/>
      <c r="I2" s="4"/>
      <c r="J2" s="5"/>
      <c r="K2" s="4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7"/>
      <c r="AA2" s="8"/>
      <c r="AB2" s="9"/>
      <c r="AC2" s="10"/>
      <c r="AD2" s="5"/>
      <c r="AE2" s="6"/>
      <c r="AF2" s="5"/>
    </row>
    <row r="3" spans="1:33" customHeight="1" ht="4.5" s="2" customFormat="1">
      <c r="H3" s="3"/>
      <c r="I3" s="4"/>
      <c r="J3" s="5"/>
      <c r="K3" s="4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7"/>
      <c r="AA3" s="8"/>
      <c r="AB3" s="9"/>
      <c r="AC3" s="10"/>
      <c r="AD3" s="5"/>
      <c r="AE3" s="6"/>
      <c r="AF3" s="5"/>
    </row>
    <row r="4" spans="1:33" s="2" customFormat="1">
      <c r="A4" s="94" t="s">
        <v>2</v>
      </c>
      <c r="B4" s="94"/>
      <c r="C4" s="94"/>
      <c r="D4" s="94"/>
      <c r="E4" s="94"/>
      <c r="F4" s="94"/>
      <c r="G4" s="94"/>
      <c r="H4" s="3"/>
      <c r="I4" s="4"/>
      <c r="J4" s="5"/>
      <c r="K4" s="4"/>
      <c r="L4" s="5"/>
      <c r="M4" s="6"/>
      <c r="N4" s="5"/>
      <c r="O4" s="6"/>
      <c r="P4" s="5"/>
      <c r="Q4" s="6"/>
      <c r="R4" s="5"/>
      <c r="S4" s="6"/>
      <c r="T4" s="5"/>
      <c r="U4" s="6"/>
      <c r="V4" s="5"/>
      <c r="W4" s="6"/>
      <c r="X4" s="5"/>
      <c r="Y4" s="6"/>
      <c r="Z4" s="7"/>
      <c r="AA4" s="8"/>
      <c r="AB4" s="9"/>
      <c r="AC4" s="10"/>
      <c r="AD4" s="5"/>
      <c r="AE4" s="6"/>
      <c r="AF4" s="5"/>
    </row>
    <row r="5" spans="1:33" s="2" customFormat="1">
      <c r="A5" s="3"/>
      <c r="B5" s="3"/>
      <c r="C5" s="3"/>
      <c r="D5" s="3"/>
      <c r="E5" s="3"/>
      <c r="F5" s="3"/>
      <c r="G5" s="3"/>
      <c r="H5" s="3"/>
      <c r="I5" s="4"/>
      <c r="J5" s="5"/>
      <c r="K5" s="4"/>
      <c r="L5" s="5"/>
      <c r="M5" s="6"/>
      <c r="N5" s="5"/>
      <c r="O5" s="6"/>
      <c r="P5" s="5"/>
      <c r="Q5" s="6"/>
      <c r="R5" s="5"/>
      <c r="S5" s="6"/>
      <c r="T5" s="5"/>
      <c r="U5" s="6"/>
      <c r="V5" s="5"/>
      <c r="W5" s="6"/>
      <c r="X5" s="5"/>
      <c r="Y5" s="6"/>
      <c r="Z5" s="7"/>
      <c r="AA5" s="8"/>
      <c r="AB5" s="9"/>
      <c r="AC5" s="10"/>
      <c r="AD5" s="5"/>
      <c r="AE5" s="6"/>
      <c r="AF5" s="5"/>
    </row>
    <row r="6" spans="1:33" s="2" customFormat="1">
      <c r="A6" s="11" t="s">
        <v>3</v>
      </c>
      <c r="B6" s="3"/>
      <c r="C6" s="3"/>
      <c r="D6" s="11" t="s">
        <v>4</v>
      </c>
      <c r="E6" s="3"/>
      <c r="F6" s="3"/>
      <c r="G6" s="3"/>
      <c r="H6" s="3"/>
      <c r="I6" s="4"/>
      <c r="J6" s="5"/>
      <c r="K6" s="4"/>
      <c r="L6" s="5"/>
      <c r="M6" s="6"/>
      <c r="N6" s="5"/>
      <c r="O6" s="6"/>
      <c r="P6" s="5"/>
      <c r="Q6" s="6"/>
      <c r="R6" s="5"/>
      <c r="S6" s="6"/>
      <c r="T6" s="5"/>
      <c r="U6" s="6"/>
      <c r="V6" s="5"/>
      <c r="W6" s="6"/>
      <c r="X6" s="5"/>
      <c r="Y6" s="6"/>
      <c r="Z6" s="7"/>
      <c r="AA6" s="8"/>
      <c r="AB6" s="9"/>
      <c r="AC6" s="10"/>
      <c r="AD6" s="5"/>
      <c r="AE6" s="6"/>
      <c r="AF6" s="5"/>
    </row>
    <row r="7" spans="1:33">
      <c r="A7" s="2" t="s">
        <v>5</v>
      </c>
      <c r="B7" s="2"/>
      <c r="C7" s="2"/>
      <c r="D7" s="11" t="s">
        <v>113</v>
      </c>
      <c r="E7" s="2"/>
      <c r="F7" s="2"/>
      <c r="G7" s="2"/>
      <c r="H7" s="3"/>
      <c r="I7" s="12" t="s">
        <v>7</v>
      </c>
      <c r="J7" s="13" t="s">
        <v>8</v>
      </c>
      <c r="K7" s="12" t="s">
        <v>7</v>
      </c>
      <c r="L7" s="13" t="s">
        <v>9</v>
      </c>
      <c r="M7" s="12" t="s">
        <v>7</v>
      </c>
      <c r="N7" s="13" t="s">
        <v>10</v>
      </c>
      <c r="O7" s="12" t="s">
        <v>7</v>
      </c>
      <c r="P7" s="13" t="s">
        <v>11</v>
      </c>
      <c r="Q7" s="12" t="s">
        <v>7</v>
      </c>
      <c r="R7" s="13" t="s">
        <v>12</v>
      </c>
      <c r="S7" s="12" t="s">
        <v>7</v>
      </c>
      <c r="T7" s="13" t="s">
        <v>13</v>
      </c>
      <c r="U7" s="12" t="s">
        <v>7</v>
      </c>
      <c r="V7" s="13" t="s">
        <v>14</v>
      </c>
      <c r="W7" s="12" t="s">
        <v>7</v>
      </c>
      <c r="X7" s="13" t="s">
        <v>15</v>
      </c>
      <c r="Y7" s="12" t="s">
        <v>7</v>
      </c>
      <c r="Z7" s="14" t="s">
        <v>16</v>
      </c>
      <c r="AA7" s="12" t="s">
        <v>7</v>
      </c>
      <c r="AB7" s="15" t="s">
        <v>17</v>
      </c>
      <c r="AC7" s="12" t="s">
        <v>7</v>
      </c>
      <c r="AD7" s="13" t="s">
        <v>18</v>
      </c>
      <c r="AE7" s="12" t="s">
        <v>7</v>
      </c>
      <c r="AF7" s="13" t="s">
        <v>19</v>
      </c>
    </row>
    <row r="8" spans="1:33" s="2" customFormat="1">
      <c r="A8" s="2" t="s">
        <v>20</v>
      </c>
      <c r="H8" s="3"/>
      <c r="I8" s="4"/>
      <c r="J8" s="5"/>
      <c r="K8" s="4"/>
      <c r="L8" s="5"/>
      <c r="M8" s="6"/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6"/>
      <c r="Z8" s="7"/>
      <c r="AA8" s="8"/>
      <c r="AB8" s="9"/>
      <c r="AC8" s="10"/>
      <c r="AD8" s="5"/>
      <c r="AE8" s="6"/>
      <c r="AF8" s="5"/>
    </row>
    <row r="9" spans="1:33" customHeight="1" ht="11.25">
      <c r="A9" s="2" t="s">
        <v>21</v>
      </c>
    </row>
    <row r="10" spans="1:33" customHeight="1" ht="15">
      <c r="A10" s="96" t="s">
        <v>22</v>
      </c>
      <c r="B10" s="97" t="s">
        <v>23</v>
      </c>
      <c r="C10" s="97" t="s">
        <v>24</v>
      </c>
      <c r="D10" s="98" t="s">
        <v>25</v>
      </c>
      <c r="E10" s="98" t="s">
        <v>26</v>
      </c>
      <c r="F10" s="98" t="s">
        <v>27</v>
      </c>
      <c r="G10" s="98" t="s">
        <v>28</v>
      </c>
      <c r="H10" s="25"/>
      <c r="I10" s="26"/>
    </row>
    <row r="11" spans="1:33">
      <c r="A11" s="96"/>
      <c r="B11" s="97"/>
      <c r="C11" s="97"/>
      <c r="D11" s="98"/>
      <c r="E11" s="98"/>
      <c r="F11" s="98"/>
      <c r="G11" s="98"/>
      <c r="H11" s="25"/>
      <c r="I11" s="26"/>
    </row>
    <row r="12" spans="1:33" customHeight="1" ht="4.5">
      <c r="A12" s="96"/>
      <c r="B12" s="97"/>
      <c r="C12" s="97"/>
      <c r="D12" s="98"/>
      <c r="E12" s="98"/>
      <c r="F12" s="98"/>
      <c r="G12" s="98"/>
      <c r="H12" s="25"/>
      <c r="I12" s="26"/>
    </row>
    <row r="13" spans="1:33">
      <c r="A13" s="27" t="s">
        <v>29</v>
      </c>
      <c r="B13" s="28"/>
      <c r="C13" s="28"/>
      <c r="D13" s="29"/>
      <c r="E13" s="29"/>
      <c r="F13" s="29"/>
      <c r="G13" s="29"/>
    </row>
    <row r="14" spans="1:33">
      <c r="A14" s="29" t="s">
        <v>30</v>
      </c>
      <c r="B14" s="28">
        <v>11966799.65</v>
      </c>
      <c r="C14" s="28">
        <f>27922532.5+25000</f>
        <v>27947532.5</v>
      </c>
      <c r="D14" s="29"/>
      <c r="E14" s="29"/>
      <c r="F14" s="29"/>
      <c r="G14" s="30">
        <f>SUM(B14:F14)</f>
        <v>39914332.15</v>
      </c>
      <c r="H14" s="31"/>
      <c r="I14" s="32"/>
    </row>
    <row r="15" spans="1:33">
      <c r="A15" s="29" t="s">
        <v>31</v>
      </c>
      <c r="B15" s="28"/>
      <c r="C15" s="28"/>
      <c r="D15" s="29"/>
      <c r="E15" s="29"/>
      <c r="F15" s="29"/>
      <c r="G15" s="30">
        <f>SUM(C16:C23)</f>
        <v>52756510.1</v>
      </c>
      <c r="H15" s="31"/>
      <c r="I15" s="32"/>
    </row>
    <row r="16" spans="1:33">
      <c r="A16" s="33">
        <v>2023</v>
      </c>
      <c r="B16" s="28"/>
      <c r="C16" s="28">
        <f>8992264.36-5442264.36</f>
        <v>3550000</v>
      </c>
      <c r="D16" s="29"/>
      <c r="E16" s="29"/>
      <c r="F16" s="29"/>
      <c r="G16" s="30"/>
      <c r="H16" s="31"/>
      <c r="I16" s="32"/>
    </row>
    <row r="17" spans="1:33">
      <c r="A17" s="33">
        <v>2022</v>
      </c>
      <c r="B17" s="28"/>
      <c r="C17" s="28">
        <f>13260620+3780000-15620-3780000</f>
        <v>13245000</v>
      </c>
      <c r="D17" s="29"/>
      <c r="E17" s="29"/>
      <c r="F17" s="29"/>
      <c r="G17" s="30"/>
      <c r="H17" s="31"/>
      <c r="I17" s="32"/>
    </row>
    <row r="18" spans="1:33">
      <c r="A18" s="33">
        <v>2021</v>
      </c>
      <c r="B18" s="28"/>
      <c r="C18" s="28">
        <v>5400000</v>
      </c>
      <c r="D18" s="29"/>
      <c r="E18" s="29"/>
      <c r="F18" s="29"/>
      <c r="G18" s="30"/>
    </row>
    <row r="19" spans="1:33">
      <c r="A19" s="33">
        <v>2020</v>
      </c>
      <c r="B19" s="28"/>
      <c r="C19" s="28">
        <v>7288525</v>
      </c>
      <c r="D19" s="29"/>
      <c r="E19" s="29"/>
      <c r="F19" s="29"/>
      <c r="G19" s="30"/>
      <c r="H19" s="31"/>
      <c r="I19" s="32"/>
    </row>
    <row r="20" spans="1:33">
      <c r="A20" s="33">
        <v>2019</v>
      </c>
      <c r="B20" s="28"/>
      <c r="C20" s="17">
        <f>8919450-276100-89805</f>
        <v>8553545</v>
      </c>
      <c r="D20" s="29"/>
      <c r="E20" s="29"/>
      <c r="F20" s="29"/>
      <c r="G20" s="30"/>
      <c r="H20" s="31"/>
      <c r="I20" s="32"/>
    </row>
    <row r="21" spans="1:33">
      <c r="A21" s="33">
        <v>2018</v>
      </c>
      <c r="B21" s="28"/>
      <c r="C21" s="28">
        <v>2339826.94</v>
      </c>
      <c r="D21" s="29"/>
      <c r="E21" s="29"/>
      <c r="F21" s="29"/>
      <c r="G21" s="30"/>
      <c r="H21" s="31"/>
      <c r="I21" s="32"/>
    </row>
    <row r="22" spans="1:33">
      <c r="A22" s="33">
        <v>2017</v>
      </c>
      <c r="B22" s="28"/>
      <c r="C22" s="28">
        <f>9920996.5-2306300</f>
        <v>7614696.5</v>
      </c>
      <c r="D22" s="29"/>
      <c r="E22" s="29"/>
      <c r="F22" s="29"/>
      <c r="G22" s="30"/>
      <c r="H22" s="31"/>
      <c r="I22" s="32"/>
    </row>
    <row r="23" spans="1:33">
      <c r="A23" s="33">
        <v>2016</v>
      </c>
      <c r="B23" s="28"/>
      <c r="C23" s="28">
        <v>4764916.66</v>
      </c>
      <c r="D23" s="29"/>
      <c r="E23" s="29"/>
      <c r="F23" s="29"/>
      <c r="G23" s="30"/>
      <c r="H23" s="31"/>
      <c r="I23" s="32"/>
    </row>
    <row r="24" spans="1:33" customHeight="1" ht="17.25">
      <c r="A24" s="34" t="s">
        <v>32</v>
      </c>
      <c r="B24" s="28"/>
      <c r="C24" s="28"/>
      <c r="D24" s="29"/>
      <c r="E24" s="29"/>
      <c r="F24" s="29"/>
      <c r="G24" s="30">
        <f>SUM(C25:C29)</f>
        <v>50032074.44</v>
      </c>
      <c r="H24" s="31"/>
      <c r="I24" s="32"/>
    </row>
    <row r="25" spans="1:33">
      <c r="A25" s="35">
        <v>2019</v>
      </c>
      <c r="B25" s="28"/>
      <c r="C25" s="28">
        <v>0</v>
      </c>
      <c r="D25" s="29"/>
      <c r="E25" s="29"/>
      <c r="F25" s="29"/>
      <c r="G25" s="30"/>
      <c r="H25" s="31"/>
      <c r="I25" s="32"/>
      <c r="R25" s="23"/>
      <c r="S25" s="24"/>
    </row>
    <row r="26" spans="1:33">
      <c r="A26" s="35">
        <v>2020</v>
      </c>
      <c r="B26" s="28"/>
      <c r="C26" s="28">
        <f>6683258.27</f>
        <v>6683258.27</v>
      </c>
      <c r="D26" s="29"/>
      <c r="E26" s="29"/>
      <c r="F26" s="29"/>
      <c r="G26" s="30"/>
      <c r="H26" s="31"/>
      <c r="I26" s="32"/>
      <c r="R26" s="23"/>
      <c r="S26" s="24"/>
    </row>
    <row r="27" spans="1:33">
      <c r="A27" s="35">
        <v>2021</v>
      </c>
      <c r="B27" s="28"/>
      <c r="C27" s="28">
        <v>8583365.77</v>
      </c>
      <c r="D27" s="29"/>
      <c r="E27" s="29"/>
      <c r="F27" s="29"/>
      <c r="G27" s="30"/>
      <c r="H27" s="31"/>
      <c r="I27" s="32"/>
      <c r="R27" s="23"/>
      <c r="S27" s="24"/>
    </row>
    <row r="28" spans="1:33">
      <c r="A28" s="35">
        <v>2022</v>
      </c>
      <c r="B28" s="28"/>
      <c r="C28" s="28">
        <v>21792849.48</v>
      </c>
      <c r="D28" s="29"/>
      <c r="E28" s="29"/>
      <c r="F28" s="29"/>
      <c r="G28" s="30"/>
      <c r="H28" s="31"/>
      <c r="I28" s="32"/>
      <c r="R28" s="23"/>
      <c r="S28" s="24"/>
    </row>
    <row r="29" spans="1:33">
      <c r="A29" s="35">
        <v>2023</v>
      </c>
      <c r="B29" s="28"/>
      <c r="C29" s="28">
        <v>12972600.92</v>
      </c>
      <c r="D29" s="29"/>
      <c r="E29" s="29"/>
      <c r="F29" s="29"/>
      <c r="G29" s="30"/>
      <c r="H29" s="31"/>
      <c r="I29" s="32"/>
      <c r="R29" s="23"/>
      <c r="S29" s="24"/>
    </row>
    <row r="30" spans="1:33">
      <c r="A30" s="35"/>
      <c r="B30" s="28"/>
      <c r="C30" s="28"/>
      <c r="D30" s="29"/>
      <c r="E30" s="29"/>
      <c r="F30" s="29"/>
      <c r="G30" s="30"/>
      <c r="H30" s="31"/>
      <c r="I30" s="32"/>
      <c r="R30" s="23"/>
      <c r="S30" s="24"/>
    </row>
    <row r="31" spans="1:33">
      <c r="A31" s="29" t="s">
        <v>33</v>
      </c>
      <c r="B31" s="28"/>
      <c r="C31" s="28">
        <v>255640</v>
      </c>
      <c r="D31" s="29"/>
      <c r="E31" s="29"/>
      <c r="F31" s="29"/>
      <c r="G31" s="28">
        <f>C31</f>
        <v>255640</v>
      </c>
      <c r="H31" s="36"/>
      <c r="I31" s="22"/>
      <c r="L31" s="37"/>
      <c r="M31" s="38"/>
      <c r="R31" s="39"/>
      <c r="S31" s="40"/>
    </row>
    <row r="32" spans="1:33" customHeight="1" ht="10.5" s="50" customFormat="1">
      <c r="A32" s="41"/>
      <c r="B32" s="42"/>
      <c r="C32" s="42"/>
      <c r="D32" s="43"/>
      <c r="E32" s="42"/>
      <c r="F32" s="42"/>
      <c r="G32" s="44"/>
      <c r="H32" s="45"/>
      <c r="I32" s="46"/>
      <c r="J32" s="47"/>
      <c r="K32" s="48"/>
      <c r="L32" s="47"/>
      <c r="M32" s="49"/>
      <c r="N32" s="47"/>
      <c r="O32" s="49"/>
      <c r="P32" s="47"/>
      <c r="Q32" s="49"/>
      <c r="R32" s="23"/>
      <c r="S32" s="24"/>
      <c r="T32" s="47"/>
      <c r="U32" s="49"/>
      <c r="V32" s="47"/>
      <c r="W32" s="49"/>
      <c r="X32" s="47"/>
      <c r="Y32" s="49"/>
      <c r="Z32" s="23"/>
      <c r="AA32" s="24"/>
      <c r="AB32" s="23"/>
      <c r="AC32" s="24"/>
      <c r="AD32" s="47"/>
      <c r="AE32" s="49"/>
      <c r="AF32" s="47"/>
    </row>
    <row r="33" spans="1:33" s="50" customFormat="1">
      <c r="A33" s="51" t="s">
        <v>34</v>
      </c>
      <c r="B33" s="52">
        <f>+B14</f>
        <v>11966799.65</v>
      </c>
      <c r="C33" s="52">
        <f>SUM(C14:C31)</f>
        <v>130991757.04</v>
      </c>
      <c r="D33" s="51"/>
      <c r="E33" s="53"/>
      <c r="F33" s="53">
        <f>SUM(F32:F32)</f>
        <v>0</v>
      </c>
      <c r="G33" s="53">
        <f>SUM(G14:G32)</f>
        <v>142958556.69</v>
      </c>
      <c r="H33" s="54"/>
      <c r="I33" s="55"/>
      <c r="J33" s="47"/>
      <c r="K33" s="48"/>
      <c r="L33" s="47"/>
      <c r="M33" s="49"/>
      <c r="N33" s="47"/>
      <c r="O33" s="49"/>
      <c r="P33" s="47"/>
      <c r="Q33" s="49"/>
      <c r="R33" s="39"/>
      <c r="S33" s="40"/>
      <c r="T33" s="47"/>
      <c r="U33" s="49"/>
      <c r="V33" s="47"/>
      <c r="W33" s="49"/>
      <c r="X33" s="47"/>
      <c r="Y33" s="49"/>
      <c r="Z33" s="23"/>
      <c r="AA33" s="24"/>
      <c r="AB33" s="23"/>
      <c r="AC33" s="24"/>
      <c r="AD33" s="47"/>
      <c r="AE33" s="49"/>
      <c r="AF33" s="47"/>
    </row>
    <row r="34" spans="1:33" s="50" customFormat="1">
      <c r="A34" s="51" t="s">
        <v>35</v>
      </c>
      <c r="B34" s="42"/>
      <c r="C34" s="42"/>
      <c r="D34" s="43"/>
      <c r="E34" s="43"/>
      <c r="F34" s="43"/>
      <c r="G34" s="43"/>
      <c r="I34" s="49"/>
      <c r="J34" s="47"/>
      <c r="K34" s="48"/>
      <c r="L34" s="47"/>
      <c r="M34" s="49"/>
      <c r="N34" s="47"/>
      <c r="O34" s="49"/>
      <c r="P34" s="47"/>
      <c r="Q34" s="49"/>
      <c r="R34" s="39"/>
      <c r="S34" s="40"/>
      <c r="T34" s="47"/>
      <c r="U34" s="49"/>
      <c r="V34" s="47"/>
      <c r="W34" s="49"/>
      <c r="X34" s="47"/>
      <c r="Y34" s="49"/>
      <c r="Z34" s="23"/>
      <c r="AA34" s="24"/>
      <c r="AB34" s="23"/>
      <c r="AC34" s="24"/>
      <c r="AD34" s="47"/>
      <c r="AE34" s="49"/>
      <c r="AF34" s="47"/>
    </row>
    <row r="35" spans="1:33" s="50" customFormat="1">
      <c r="A35" s="51" t="s">
        <v>36</v>
      </c>
      <c r="B35" s="42"/>
      <c r="C35" s="92"/>
      <c r="D35" s="43"/>
      <c r="E35" s="43"/>
      <c r="F35" s="43"/>
      <c r="G35" s="43"/>
      <c r="I35" s="49"/>
      <c r="J35" s="47"/>
      <c r="K35" s="48"/>
      <c r="L35" s="47"/>
      <c r="M35" s="49"/>
      <c r="N35" s="47"/>
      <c r="O35" s="49"/>
      <c r="P35" s="47"/>
      <c r="Q35" s="49"/>
      <c r="R35" s="39"/>
      <c r="S35" s="40"/>
      <c r="T35" s="47"/>
      <c r="U35" s="49"/>
      <c r="V35" s="47"/>
      <c r="W35" s="49"/>
      <c r="X35" s="47"/>
      <c r="Y35" s="49"/>
      <c r="Z35" s="23"/>
      <c r="AA35" s="24"/>
      <c r="AB35" s="23"/>
      <c r="AC35" s="24"/>
      <c r="AD35" s="47"/>
      <c r="AE35" s="49"/>
      <c r="AF35" s="47"/>
    </row>
    <row r="36" spans="1:33" customHeight="1" ht="12" s="50" customFormat="1">
      <c r="A36" s="56" t="s">
        <v>37</v>
      </c>
      <c r="B36" s="42"/>
      <c r="C36" s="92">
        <f>SUM(I36:AF36)</f>
        <v>317252.55</v>
      </c>
      <c r="D36" s="43"/>
      <c r="E36" s="43"/>
      <c r="F36" s="43"/>
      <c r="G36" s="43"/>
      <c r="I36" s="49"/>
      <c r="J36" s="37"/>
      <c r="K36" s="57"/>
      <c r="L36" s="37"/>
      <c r="M36" s="38"/>
      <c r="N36" s="58">
        <f>SUM(N37)</f>
        <v>48205.2</v>
      </c>
      <c r="O36" s="59"/>
      <c r="P36" s="37">
        <f>SUM(P37:P43)</f>
        <v>43977.5</v>
      </c>
      <c r="Q36" s="38"/>
      <c r="R36" s="37"/>
      <c r="S36" s="38"/>
      <c r="T36" s="58"/>
      <c r="U36" s="60"/>
      <c r="V36" s="37"/>
      <c r="W36" s="38"/>
      <c r="X36" s="61">
        <v>48793.3</v>
      </c>
      <c r="Y36" s="38"/>
      <c r="Z36" s="62"/>
      <c r="AA36" s="63"/>
      <c r="AB36" s="61">
        <f>SUM(AB37)</f>
        <v>106077.2</v>
      </c>
      <c r="AC36" s="10"/>
      <c r="AD36" s="65">
        <f>SUM(AD37)</f>
        <v>24534.7</v>
      </c>
      <c r="AE36" s="66"/>
      <c r="AF36" s="62">
        <f>SUM(AF37:AF39)</f>
        <v>45664.65</v>
      </c>
    </row>
    <row r="37" spans="1:33" customHeight="1" ht="12" s="50" customFormat="1">
      <c r="A37" s="56"/>
      <c r="B37" s="42"/>
      <c r="C37" s="92"/>
      <c r="D37" s="43"/>
      <c r="E37" s="43"/>
      <c r="F37" s="43"/>
      <c r="G37" s="43"/>
      <c r="I37" s="49"/>
      <c r="J37" s="37"/>
      <c r="K37" s="67"/>
      <c r="L37" s="23"/>
      <c r="M37" s="67" t="s">
        <v>38</v>
      </c>
      <c r="N37" s="68">
        <v>48205.2</v>
      </c>
      <c r="O37" s="69" t="s">
        <v>39</v>
      </c>
      <c r="P37" s="23">
        <v>22389.6</v>
      </c>
      <c r="Q37" s="24"/>
      <c r="R37" s="23"/>
      <c r="S37" s="24"/>
      <c r="T37" s="68"/>
      <c r="U37" s="70"/>
      <c r="V37" s="23"/>
      <c r="W37" s="38"/>
      <c r="X37" s="37"/>
      <c r="Y37" s="24"/>
      <c r="Z37" s="71"/>
      <c r="AA37" s="46" t="s">
        <v>40</v>
      </c>
      <c r="AB37" s="23">
        <v>106077.2</v>
      </c>
      <c r="AC37" s="10" t="s">
        <v>106</v>
      </c>
      <c r="AD37" s="72">
        <v>24534.7</v>
      </c>
      <c r="AE37" s="73" t="s">
        <v>114</v>
      </c>
      <c r="AF37" s="71">
        <v>9576.5</v>
      </c>
    </row>
    <row r="38" spans="1:33" customHeight="1" ht="12" hidden="true" s="50" customFormat="1">
      <c r="A38" s="56"/>
      <c r="B38" s="42"/>
      <c r="C38" s="92"/>
      <c r="D38" s="43"/>
      <c r="E38" s="43"/>
      <c r="F38" s="43"/>
      <c r="G38" s="43"/>
      <c r="I38" s="49"/>
      <c r="J38" s="37"/>
      <c r="K38" s="67"/>
      <c r="L38" s="23"/>
      <c r="M38" s="67"/>
      <c r="N38" s="68"/>
      <c r="O38" s="69"/>
      <c r="P38" s="23"/>
      <c r="Q38" s="24"/>
      <c r="R38" s="23"/>
      <c r="S38" s="24"/>
      <c r="T38" s="68"/>
      <c r="U38" s="70"/>
      <c r="V38" s="23"/>
      <c r="W38" s="38"/>
      <c r="X38" s="37"/>
      <c r="Y38" s="24"/>
      <c r="Z38" s="71"/>
      <c r="AA38" s="46"/>
      <c r="AB38" s="23"/>
      <c r="AC38" s="10"/>
      <c r="AD38" s="72"/>
      <c r="AE38" s="73" t="s">
        <v>115</v>
      </c>
      <c r="AF38" s="71">
        <v>25443.05</v>
      </c>
    </row>
    <row r="39" spans="1:33" customHeight="1" ht="12" hidden="true" s="50" customFormat="1">
      <c r="A39" s="56"/>
      <c r="B39" s="42"/>
      <c r="C39" s="92"/>
      <c r="D39" s="43"/>
      <c r="E39" s="43"/>
      <c r="F39" s="43"/>
      <c r="G39" s="43"/>
      <c r="I39" s="49"/>
      <c r="J39" s="37"/>
      <c r="K39" s="67"/>
      <c r="L39" s="23"/>
      <c r="M39" s="67"/>
      <c r="N39" s="68"/>
      <c r="O39" s="69"/>
      <c r="P39" s="23"/>
      <c r="Q39" s="24"/>
      <c r="R39" s="23"/>
      <c r="S39" s="24"/>
      <c r="T39" s="68"/>
      <c r="U39" s="70"/>
      <c r="V39" s="23"/>
      <c r="W39" s="38"/>
      <c r="X39" s="37"/>
      <c r="Y39" s="24"/>
      <c r="Z39" s="71"/>
      <c r="AA39" s="46"/>
      <c r="AB39" s="23"/>
      <c r="AC39" s="10"/>
      <c r="AD39" s="72"/>
      <c r="AE39" s="73" t="s">
        <v>116</v>
      </c>
      <c r="AF39" s="71">
        <v>10645.1</v>
      </c>
    </row>
    <row r="40" spans="1:33" customHeight="1" ht="12" hidden="true" s="50" customFormat="1">
      <c r="A40" s="56"/>
      <c r="B40" s="42"/>
      <c r="C40" s="92"/>
      <c r="D40" s="43"/>
      <c r="E40" s="43"/>
      <c r="F40" s="43"/>
      <c r="G40" s="43"/>
      <c r="I40" s="49"/>
      <c r="J40" s="37"/>
      <c r="K40" s="67"/>
      <c r="L40" s="23"/>
      <c r="M40" s="67"/>
      <c r="N40" s="68"/>
      <c r="O40" s="69"/>
      <c r="P40" s="23"/>
      <c r="Q40" s="24"/>
      <c r="R40" s="23"/>
      <c r="S40" s="24"/>
      <c r="T40" s="68"/>
      <c r="U40" s="70"/>
      <c r="V40" s="23"/>
      <c r="W40" s="38"/>
      <c r="X40" s="37"/>
      <c r="Y40" s="24"/>
      <c r="Z40" s="71"/>
      <c r="AA40" s="46"/>
      <c r="AB40" s="23"/>
      <c r="AC40" s="10"/>
      <c r="AD40" s="72"/>
      <c r="AE40" s="73"/>
      <c r="AF40" s="71"/>
    </row>
    <row r="41" spans="1:33" customHeight="1" ht="12" hidden="true" s="50" customFormat="1">
      <c r="A41" s="56"/>
      <c r="B41" s="42"/>
      <c r="C41" s="92"/>
      <c r="D41" s="43"/>
      <c r="E41" s="43"/>
      <c r="F41" s="43"/>
      <c r="G41" s="43"/>
      <c r="I41" s="49"/>
      <c r="J41" s="37"/>
      <c r="K41" s="67"/>
      <c r="L41" s="23"/>
      <c r="M41" s="67"/>
      <c r="N41" s="68"/>
      <c r="O41" s="69"/>
      <c r="P41" s="23"/>
      <c r="Q41" s="24"/>
      <c r="R41" s="23"/>
      <c r="S41" s="24"/>
      <c r="T41" s="68"/>
      <c r="U41" s="70"/>
      <c r="V41" s="23"/>
      <c r="W41" s="38"/>
      <c r="X41" s="37"/>
      <c r="Y41" s="24"/>
      <c r="Z41" s="71"/>
      <c r="AA41" s="46"/>
      <c r="AB41" s="23"/>
      <c r="AC41" s="10"/>
      <c r="AD41" s="72"/>
      <c r="AE41" s="73"/>
      <c r="AF41" s="71"/>
    </row>
    <row r="42" spans="1:33" customHeight="1" ht="12" hidden="true" s="50" customFormat="1">
      <c r="A42" s="56"/>
      <c r="B42" s="42"/>
      <c r="C42" s="92"/>
      <c r="D42" s="43"/>
      <c r="E42" s="43"/>
      <c r="F42" s="43"/>
      <c r="G42" s="43"/>
      <c r="I42" s="49"/>
      <c r="J42" s="37"/>
      <c r="K42" s="67"/>
      <c r="L42" s="23"/>
      <c r="M42" s="67"/>
      <c r="N42" s="68"/>
      <c r="O42" s="69"/>
      <c r="P42" s="23"/>
      <c r="Q42" s="24"/>
      <c r="R42" s="23"/>
      <c r="S42" s="24"/>
      <c r="T42" s="68"/>
      <c r="U42" s="70"/>
      <c r="V42" s="23"/>
      <c r="W42" s="38"/>
      <c r="X42" s="37"/>
      <c r="Y42" s="24"/>
      <c r="Z42" s="71"/>
      <c r="AA42" s="46"/>
      <c r="AB42" s="23"/>
      <c r="AC42" s="10"/>
      <c r="AD42" s="72"/>
      <c r="AE42" s="73"/>
      <c r="AF42" s="71"/>
    </row>
    <row r="43" spans="1:33" customHeight="1" ht="12" hidden="true" s="50" customFormat="1">
      <c r="A43" s="56"/>
      <c r="B43" s="42"/>
      <c r="C43" s="92"/>
      <c r="D43" s="43"/>
      <c r="E43" s="43"/>
      <c r="F43" s="43"/>
      <c r="G43" s="43"/>
      <c r="I43" s="49"/>
      <c r="J43" s="37"/>
      <c r="K43" s="67"/>
      <c r="L43" s="23"/>
      <c r="M43" s="67"/>
      <c r="N43" s="68"/>
      <c r="O43" s="69" t="s">
        <v>41</v>
      </c>
      <c r="P43" s="23">
        <v>21587.9</v>
      </c>
      <c r="Q43" s="24"/>
      <c r="R43" s="23"/>
      <c r="S43" s="24"/>
      <c r="T43" s="68"/>
      <c r="U43" s="70"/>
      <c r="V43" s="23"/>
      <c r="W43" s="38"/>
      <c r="X43" s="37"/>
      <c r="Y43" s="24"/>
      <c r="Z43" s="71"/>
      <c r="AA43" s="63"/>
      <c r="AB43" s="61"/>
      <c r="AC43" s="10"/>
      <c r="AD43" s="72"/>
      <c r="AE43" s="73"/>
      <c r="AF43" s="71"/>
    </row>
    <row r="44" spans="1:33" customHeight="1" ht="12" s="50" customFormat="1">
      <c r="A44" s="56" t="s">
        <v>42</v>
      </c>
      <c r="B44" s="42"/>
      <c r="C44" s="92">
        <f>SUM(I44:AF44)</f>
        <v>1365250</v>
      </c>
      <c r="D44" s="42"/>
      <c r="E44" s="42"/>
      <c r="F44" s="42"/>
      <c r="G44" s="42"/>
      <c r="I44" s="49"/>
      <c r="J44" s="37"/>
      <c r="K44" s="74"/>
      <c r="L44" s="23"/>
      <c r="M44" s="67"/>
      <c r="N44" s="68"/>
      <c r="O44" s="69"/>
      <c r="P44" s="23"/>
      <c r="Q44" s="24"/>
      <c r="R44" s="23"/>
      <c r="S44" s="38"/>
      <c r="T44" s="58"/>
      <c r="U44" s="70"/>
      <c r="V44" s="61">
        <f>SUM(V45:V53)+2250</f>
        <v>290250</v>
      </c>
      <c r="W44" s="38"/>
      <c r="X44" s="61">
        <f>894400-2150-4300-6450</f>
        <v>881500</v>
      </c>
      <c r="Y44" s="38"/>
      <c r="Z44" s="62">
        <f>SUM(Z45:Z46)</f>
        <v>193500</v>
      </c>
      <c r="AA44" s="63"/>
      <c r="AB44" s="61"/>
      <c r="AC44" s="10"/>
      <c r="AD44" s="65"/>
      <c r="AE44" s="73"/>
      <c r="AF44" s="71"/>
    </row>
    <row r="45" spans="1:33" customHeight="1" ht="12" s="50" customFormat="1">
      <c r="A45" s="56"/>
      <c r="B45" s="42"/>
      <c r="C45" s="92"/>
      <c r="D45" s="42"/>
      <c r="E45" s="42"/>
      <c r="F45" s="42"/>
      <c r="G45" s="42"/>
      <c r="I45" s="49"/>
      <c r="J45" s="37"/>
      <c r="K45" s="74"/>
      <c r="L45" s="23"/>
      <c r="M45" s="67"/>
      <c r="N45" s="68"/>
      <c r="O45" s="69"/>
      <c r="P45" s="23"/>
      <c r="Q45" s="24"/>
      <c r="R45" s="23"/>
      <c r="S45" s="38"/>
      <c r="T45" s="58"/>
      <c r="U45" s="70" t="s">
        <v>43</v>
      </c>
      <c r="V45" s="23">
        <v>30000</v>
      </c>
      <c r="W45" s="38"/>
      <c r="X45" s="37"/>
      <c r="Y45" s="38"/>
      <c r="Z45" s="71">
        <v>193500</v>
      </c>
      <c r="AA45" s="63"/>
      <c r="AB45" s="61"/>
      <c r="AC45" s="10"/>
      <c r="AD45" s="65"/>
      <c r="AE45" s="73"/>
      <c r="AF45" s="71"/>
    </row>
    <row r="46" spans="1:33" customHeight="1" ht="12" hidden="true" s="50" customFormat="1">
      <c r="A46" s="56"/>
      <c r="B46" s="42"/>
      <c r="C46" s="92"/>
      <c r="D46" s="42"/>
      <c r="E46" s="42"/>
      <c r="F46" s="42"/>
      <c r="G46" s="42"/>
      <c r="I46" s="49"/>
      <c r="J46" s="37"/>
      <c r="K46" s="74"/>
      <c r="L46" s="23"/>
      <c r="M46" s="67"/>
      <c r="N46" s="68"/>
      <c r="O46" s="69"/>
      <c r="P46" s="23"/>
      <c r="Q46" s="24"/>
      <c r="R46" s="23"/>
      <c r="S46" s="38"/>
      <c r="T46" s="58"/>
      <c r="U46" s="70" t="s">
        <v>44</v>
      </c>
      <c r="V46" s="23">
        <v>32250</v>
      </c>
      <c r="W46" s="38"/>
      <c r="X46" s="37"/>
      <c r="Y46" s="38"/>
      <c r="Z46" s="62"/>
      <c r="AA46" s="63"/>
      <c r="AB46" s="61"/>
      <c r="AC46" s="10"/>
      <c r="AD46" s="65"/>
      <c r="AE46" s="73"/>
      <c r="AF46" s="71"/>
    </row>
    <row r="47" spans="1:33" customHeight="1" ht="12" hidden="true" s="50" customFormat="1">
      <c r="A47" s="56"/>
      <c r="B47" s="42"/>
      <c r="C47" s="92"/>
      <c r="D47" s="42"/>
      <c r="E47" s="42"/>
      <c r="F47" s="42"/>
      <c r="G47" s="42"/>
      <c r="I47" s="49"/>
      <c r="J47" s="37"/>
      <c r="K47" s="74"/>
      <c r="L47" s="23"/>
      <c r="M47" s="67"/>
      <c r="N47" s="68"/>
      <c r="O47" s="69"/>
      <c r="P47" s="23"/>
      <c r="Q47" s="24"/>
      <c r="R47" s="23"/>
      <c r="S47" s="38"/>
      <c r="T47" s="58"/>
      <c r="U47" s="70" t="s">
        <v>45</v>
      </c>
      <c r="V47" s="23">
        <v>32250</v>
      </c>
      <c r="W47" s="38"/>
      <c r="X47" s="37"/>
      <c r="Y47" s="38"/>
      <c r="Z47" s="62"/>
      <c r="AA47" s="63"/>
      <c r="AB47" s="61"/>
      <c r="AC47" s="10"/>
      <c r="AD47" s="65"/>
      <c r="AE47" s="73"/>
      <c r="AF47" s="71"/>
    </row>
    <row r="48" spans="1:33" customHeight="1" ht="12" hidden="true" s="50" customFormat="1">
      <c r="A48" s="56"/>
      <c r="B48" s="42"/>
      <c r="C48" s="92"/>
      <c r="D48" s="42"/>
      <c r="E48" s="42"/>
      <c r="F48" s="42"/>
      <c r="G48" s="42"/>
      <c r="I48" s="49"/>
      <c r="J48" s="37"/>
      <c r="K48" s="74"/>
      <c r="L48" s="23"/>
      <c r="M48" s="67"/>
      <c r="N48" s="68"/>
      <c r="O48" s="69"/>
      <c r="P48" s="23"/>
      <c r="Q48" s="24"/>
      <c r="R48" s="23"/>
      <c r="S48" s="38"/>
      <c r="T48" s="58"/>
      <c r="U48" s="70" t="s">
        <v>46</v>
      </c>
      <c r="V48" s="23">
        <v>32250</v>
      </c>
      <c r="W48" s="38"/>
      <c r="X48" s="37"/>
      <c r="Y48" s="38"/>
      <c r="Z48" s="62"/>
      <c r="AA48" s="63"/>
      <c r="AB48" s="61"/>
      <c r="AC48" s="10"/>
      <c r="AD48" s="65"/>
      <c r="AE48" s="73"/>
      <c r="AF48" s="71"/>
    </row>
    <row r="49" spans="1:33" customHeight="1" ht="12" hidden="true" s="50" customFormat="1">
      <c r="A49" s="56"/>
      <c r="B49" s="42"/>
      <c r="C49" s="92"/>
      <c r="D49" s="42"/>
      <c r="E49" s="42"/>
      <c r="F49" s="42"/>
      <c r="G49" s="42"/>
      <c r="I49" s="49"/>
      <c r="J49" s="37"/>
      <c r="K49" s="74"/>
      <c r="L49" s="23"/>
      <c r="M49" s="67"/>
      <c r="N49" s="68"/>
      <c r="O49" s="69"/>
      <c r="P49" s="23"/>
      <c r="Q49" s="24"/>
      <c r="R49" s="23"/>
      <c r="S49" s="38"/>
      <c r="T49" s="58"/>
      <c r="U49" s="70" t="s">
        <v>47</v>
      </c>
      <c r="V49" s="23">
        <v>32250</v>
      </c>
      <c r="W49" s="38"/>
      <c r="X49" s="37"/>
      <c r="Y49" s="38"/>
      <c r="Z49" s="62"/>
      <c r="AA49" s="63"/>
      <c r="AB49" s="61"/>
      <c r="AC49" s="10"/>
      <c r="AD49" s="65"/>
      <c r="AE49" s="73"/>
      <c r="AF49" s="71"/>
    </row>
    <row r="50" spans="1:33" customHeight="1" ht="12" hidden="true" s="50" customFormat="1">
      <c r="A50" s="56"/>
      <c r="B50" s="42"/>
      <c r="C50" s="92"/>
      <c r="D50" s="42"/>
      <c r="E50" s="42"/>
      <c r="F50" s="42"/>
      <c r="G50" s="42"/>
      <c r="I50" s="49"/>
      <c r="J50" s="37"/>
      <c r="K50" s="74"/>
      <c r="L50" s="23"/>
      <c r="M50" s="67"/>
      <c r="N50" s="68"/>
      <c r="O50" s="69"/>
      <c r="P50" s="23"/>
      <c r="Q50" s="24"/>
      <c r="R50" s="23"/>
      <c r="S50" s="38"/>
      <c r="T50" s="58"/>
      <c r="U50" s="70" t="s">
        <v>48</v>
      </c>
      <c r="V50" s="23">
        <v>32250</v>
      </c>
      <c r="W50" s="38"/>
      <c r="X50" s="37"/>
      <c r="Y50" s="38"/>
      <c r="Z50" s="62"/>
      <c r="AA50" s="63"/>
      <c r="AB50" s="61"/>
      <c r="AC50" s="10"/>
      <c r="AD50" s="65"/>
      <c r="AE50" s="73"/>
      <c r="AF50" s="71"/>
    </row>
    <row r="51" spans="1:33" customHeight="1" ht="12" hidden="true" s="50" customFormat="1">
      <c r="A51" s="56"/>
      <c r="B51" s="42"/>
      <c r="C51" s="92"/>
      <c r="D51" s="42"/>
      <c r="E51" s="42"/>
      <c r="F51" s="42"/>
      <c r="G51" s="42"/>
      <c r="I51" s="49"/>
      <c r="J51" s="37"/>
      <c r="K51" s="74"/>
      <c r="L51" s="23"/>
      <c r="M51" s="67"/>
      <c r="N51" s="68"/>
      <c r="O51" s="69"/>
      <c r="P51" s="23"/>
      <c r="Q51" s="24"/>
      <c r="R51" s="23"/>
      <c r="S51" s="38"/>
      <c r="T51" s="58"/>
      <c r="U51" s="70" t="s">
        <v>49</v>
      </c>
      <c r="V51" s="23">
        <v>32250</v>
      </c>
      <c r="W51" s="38"/>
      <c r="X51" s="37"/>
      <c r="Y51" s="38"/>
      <c r="Z51" s="62"/>
      <c r="AA51" s="63"/>
      <c r="AB51" s="61"/>
      <c r="AC51" s="10"/>
      <c r="AD51" s="65"/>
      <c r="AE51" s="73"/>
      <c r="AF51" s="71"/>
    </row>
    <row r="52" spans="1:33" customHeight="1" ht="12" hidden="true" s="50" customFormat="1">
      <c r="A52" s="56"/>
      <c r="B52" s="42"/>
      <c r="C52" s="92"/>
      <c r="D52" s="42"/>
      <c r="E52" s="42"/>
      <c r="F52" s="42"/>
      <c r="G52" s="42"/>
      <c r="I52" s="49"/>
      <c r="J52" s="37"/>
      <c r="K52" s="74"/>
      <c r="L52" s="23"/>
      <c r="M52" s="67"/>
      <c r="N52" s="68"/>
      <c r="O52" s="69"/>
      <c r="P52" s="23"/>
      <c r="Q52" s="24"/>
      <c r="R52" s="23"/>
      <c r="S52" s="38"/>
      <c r="T52" s="58"/>
      <c r="U52" s="70" t="s">
        <v>50</v>
      </c>
      <c r="V52" s="23">
        <v>32250</v>
      </c>
      <c r="W52" s="38"/>
      <c r="X52" s="37"/>
      <c r="Y52" s="38"/>
      <c r="Z52" s="62"/>
      <c r="AA52" s="63"/>
      <c r="AB52" s="61"/>
      <c r="AC52" s="10"/>
      <c r="AD52" s="65"/>
      <c r="AE52" s="73"/>
      <c r="AF52" s="71"/>
    </row>
    <row r="53" spans="1:33" customHeight="1" ht="12" hidden="true" s="50" customFormat="1">
      <c r="A53" s="56"/>
      <c r="B53" s="42"/>
      <c r="C53" s="92"/>
      <c r="D53" s="42"/>
      <c r="E53" s="42"/>
      <c r="F53" s="42"/>
      <c r="G53" s="42"/>
      <c r="I53" s="49"/>
      <c r="J53" s="37"/>
      <c r="K53" s="74"/>
      <c r="L53" s="23"/>
      <c r="M53" s="67"/>
      <c r="N53" s="68"/>
      <c r="O53" s="69"/>
      <c r="P53" s="23"/>
      <c r="Q53" s="24"/>
      <c r="R53" s="23"/>
      <c r="S53" s="38"/>
      <c r="T53" s="58"/>
      <c r="U53" s="70" t="s">
        <v>51</v>
      </c>
      <c r="V53" s="23">
        <v>32250</v>
      </c>
      <c r="W53" s="38"/>
      <c r="X53" s="37"/>
      <c r="Y53" s="38"/>
      <c r="Z53" s="62"/>
      <c r="AA53" s="63"/>
      <c r="AB53" s="61"/>
      <c r="AC53" s="10"/>
      <c r="AD53" s="65"/>
      <c r="AE53" s="73"/>
      <c r="AF53" s="71"/>
    </row>
    <row r="54" spans="1:33" customHeight="1" ht="12" s="50" customFormat="1">
      <c r="A54" s="56" t="s">
        <v>52</v>
      </c>
      <c r="B54" s="42"/>
      <c r="C54" s="92">
        <f>SUM(I54:AF54)</f>
        <v>1994997.72</v>
      </c>
      <c r="D54" s="43"/>
      <c r="E54" s="43"/>
      <c r="F54" s="43"/>
      <c r="G54" s="43"/>
      <c r="I54" s="49"/>
      <c r="J54" s="37"/>
      <c r="K54" s="74"/>
      <c r="L54" s="23"/>
      <c r="M54" s="67"/>
      <c r="N54" s="68"/>
      <c r="O54" s="69"/>
      <c r="P54" s="23"/>
      <c r="Q54" s="38"/>
      <c r="R54" s="37"/>
      <c r="S54" s="38"/>
      <c r="T54" s="75"/>
      <c r="U54" s="70"/>
      <c r="V54" s="23"/>
      <c r="W54" s="38"/>
      <c r="X54" s="37"/>
      <c r="Y54" s="38"/>
      <c r="Z54" s="62"/>
      <c r="AA54" s="63"/>
      <c r="AB54" s="61"/>
      <c r="AC54" s="10"/>
      <c r="AD54" s="65"/>
      <c r="AE54" s="73"/>
      <c r="AF54" s="62">
        <f>SUM(AF55)</f>
        <v>1994997.72</v>
      </c>
    </row>
    <row r="55" spans="1:33" customHeight="1" ht="12" s="50" customFormat="1">
      <c r="A55" s="56"/>
      <c r="B55" s="42"/>
      <c r="C55" s="92"/>
      <c r="D55" s="43"/>
      <c r="E55" s="43"/>
      <c r="F55" s="43"/>
      <c r="G55" s="43"/>
      <c r="I55" s="49"/>
      <c r="J55" s="37"/>
      <c r="K55" s="74"/>
      <c r="L55" s="23"/>
      <c r="M55" s="67"/>
      <c r="N55" s="68"/>
      <c r="O55" s="69"/>
      <c r="P55" s="23"/>
      <c r="Q55" s="38"/>
      <c r="R55" s="37"/>
      <c r="S55" s="38"/>
      <c r="T55" s="75"/>
      <c r="U55" s="70"/>
      <c r="V55" s="23"/>
      <c r="W55" s="38"/>
      <c r="X55" s="37"/>
      <c r="Y55" s="38"/>
      <c r="Z55" s="62"/>
      <c r="AA55" s="63"/>
      <c r="AB55" s="61"/>
      <c r="AC55" s="10"/>
      <c r="AD55" s="65"/>
      <c r="AE55" s="73" t="s">
        <v>117</v>
      </c>
      <c r="AF55" s="87">
        <v>1994997.72</v>
      </c>
    </row>
    <row r="56" spans="1:33" customHeight="1" ht="12.75" s="50" customFormat="1">
      <c r="A56" s="56" t="s">
        <v>53</v>
      </c>
      <c r="B56" s="42"/>
      <c r="C56" s="92">
        <f>SUM(I56:AF56)</f>
        <v>996435</v>
      </c>
      <c r="D56" s="43"/>
      <c r="E56" s="43"/>
      <c r="F56" s="43"/>
      <c r="G56" s="43"/>
      <c r="I56" s="49"/>
      <c r="J56" s="37"/>
      <c r="K56" s="74"/>
      <c r="L56" s="23"/>
      <c r="M56" s="67"/>
      <c r="N56" s="68"/>
      <c r="O56" s="69"/>
      <c r="P56" s="23"/>
      <c r="Q56" s="38"/>
      <c r="R56" s="37"/>
      <c r="S56" s="38"/>
      <c r="T56" s="75"/>
      <c r="U56" s="70"/>
      <c r="V56" s="23"/>
      <c r="W56" s="38"/>
      <c r="X56" s="37"/>
      <c r="Y56" s="38"/>
      <c r="Z56" s="62"/>
      <c r="AA56" s="63"/>
      <c r="AB56" s="61"/>
      <c r="AC56" s="10"/>
      <c r="AD56" s="65">
        <f>SUM(AD57)</f>
        <v>996435</v>
      </c>
      <c r="AE56" s="73"/>
      <c r="AF56" s="71"/>
    </row>
    <row r="57" spans="1:33" customHeight="1" ht="12.75" s="50" customFormat="1">
      <c r="A57" s="56" t="s">
        <v>54</v>
      </c>
      <c r="B57" s="42"/>
      <c r="C57" s="92"/>
      <c r="D57" s="43"/>
      <c r="E57" s="43"/>
      <c r="F57" s="43"/>
      <c r="G57" s="43"/>
      <c r="I57" s="49"/>
      <c r="J57" s="37"/>
      <c r="K57" s="74"/>
      <c r="L57" s="23"/>
      <c r="M57" s="67"/>
      <c r="N57" s="68"/>
      <c r="O57" s="69"/>
      <c r="P57" s="23"/>
      <c r="Q57" s="38"/>
      <c r="R57" s="37"/>
      <c r="S57" s="38"/>
      <c r="T57" s="75"/>
      <c r="U57" s="70"/>
      <c r="V57" s="23"/>
      <c r="W57" s="38"/>
      <c r="X57" s="37"/>
      <c r="Y57" s="38"/>
      <c r="Z57" s="62"/>
      <c r="AA57" s="63"/>
      <c r="AB57" s="61"/>
      <c r="AC57" s="10" t="s">
        <v>107</v>
      </c>
      <c r="AD57" s="76">
        <v>996435</v>
      </c>
      <c r="AE57" s="24"/>
      <c r="AF57" s="23"/>
    </row>
    <row r="58" spans="1:33" customHeight="1" ht="12.75" s="50" customFormat="1">
      <c r="A58" s="56"/>
      <c r="B58" s="42"/>
      <c r="C58" s="92"/>
      <c r="D58" s="43"/>
      <c r="E58" s="43"/>
      <c r="F58" s="43"/>
      <c r="G58" s="43"/>
      <c r="I58" s="49"/>
      <c r="J58" s="37"/>
      <c r="K58" s="74"/>
      <c r="L58" s="23"/>
      <c r="M58" s="67"/>
      <c r="N58" s="68"/>
      <c r="O58" s="69"/>
      <c r="P58" s="23"/>
      <c r="Q58" s="38"/>
      <c r="R58" s="37"/>
      <c r="S58" s="38"/>
      <c r="T58" s="75"/>
      <c r="U58" s="70"/>
      <c r="V58" s="23"/>
      <c r="W58" s="38"/>
      <c r="X58" s="37"/>
      <c r="Y58" s="38"/>
      <c r="Z58" s="62"/>
      <c r="AA58" s="63"/>
      <c r="AB58" s="61"/>
      <c r="AC58" s="64"/>
      <c r="AD58" s="65"/>
      <c r="AE58" s="24"/>
      <c r="AF58" s="23"/>
    </row>
    <row r="59" spans="1:33" customHeight="1" ht="12.75" s="50" customFormat="1">
      <c r="A59" s="51" t="s">
        <v>55</v>
      </c>
      <c r="B59" s="42"/>
      <c r="C59" s="92"/>
      <c r="D59" s="43"/>
      <c r="E59" s="43"/>
      <c r="F59" s="43"/>
      <c r="G59" s="43"/>
      <c r="I59" s="49"/>
      <c r="J59" s="23"/>
      <c r="K59" s="67"/>
      <c r="L59" s="23"/>
      <c r="M59" s="24"/>
      <c r="N59" s="76"/>
      <c r="O59" s="77"/>
      <c r="P59" s="23"/>
      <c r="Q59" s="24"/>
      <c r="R59" s="23"/>
      <c r="S59" s="24"/>
      <c r="T59" s="37"/>
      <c r="U59" s="24"/>
      <c r="V59" s="37"/>
      <c r="W59" s="24"/>
      <c r="X59" s="61"/>
      <c r="Y59" s="64"/>
      <c r="Z59" s="62"/>
      <c r="AA59" s="63"/>
      <c r="AB59" s="61"/>
      <c r="AC59" s="64"/>
      <c r="AD59" s="76"/>
      <c r="AE59" s="77"/>
      <c r="AF59" s="62"/>
    </row>
    <row r="60" spans="1:33" customHeight="1" ht="12.75" s="50" customFormat="1">
      <c r="A60" s="78" t="s">
        <v>56</v>
      </c>
      <c r="B60" s="42"/>
      <c r="C60" s="92">
        <f>SUM(I60:AF60)</f>
        <v>213748</v>
      </c>
      <c r="D60" s="43"/>
      <c r="E60" s="43"/>
      <c r="F60" s="43"/>
      <c r="G60" s="43"/>
      <c r="I60" s="49"/>
      <c r="J60" s="23"/>
      <c r="K60" s="67"/>
      <c r="L60" s="23"/>
      <c r="M60" s="24"/>
      <c r="N60" s="76"/>
      <c r="O60" s="77"/>
      <c r="P60" s="23"/>
      <c r="Q60" s="24"/>
      <c r="R60" s="23"/>
      <c r="S60" s="24"/>
      <c r="T60" s="23"/>
      <c r="U60" s="24"/>
      <c r="V60" s="23"/>
      <c r="W60" s="24"/>
      <c r="X60" s="23"/>
      <c r="Y60" s="64"/>
      <c r="Z60" s="62">
        <f>SUM(Z61)+6671+6671+1811.12</f>
        <v>30000</v>
      </c>
      <c r="AA60" s="63"/>
      <c r="AB60" s="61"/>
      <c r="AC60" s="64"/>
      <c r="AD60" s="76"/>
      <c r="AE60" s="77"/>
      <c r="AF60" s="62">
        <f>SUM(AF61:AF66)</f>
        <v>183748</v>
      </c>
    </row>
    <row r="61" spans="1:33" customHeight="1" ht="12.75" s="50" customFormat="1">
      <c r="A61" s="56"/>
      <c r="B61" s="42"/>
      <c r="C61" s="92"/>
      <c r="D61" s="43"/>
      <c r="E61" s="43"/>
      <c r="F61" s="43"/>
      <c r="G61" s="43"/>
      <c r="I61" s="49"/>
      <c r="J61" s="23"/>
      <c r="K61" s="67"/>
      <c r="L61" s="23"/>
      <c r="M61" s="24"/>
      <c r="N61" s="76"/>
      <c r="O61" s="77"/>
      <c r="P61" s="23"/>
      <c r="Q61" s="24"/>
      <c r="R61" s="23"/>
      <c r="S61" s="24"/>
      <c r="T61" s="23"/>
      <c r="U61" s="24"/>
      <c r="V61" s="23"/>
      <c r="W61" s="24"/>
      <c r="X61" s="23"/>
      <c r="Y61" s="64"/>
      <c r="Z61" s="71">
        <v>14846.88</v>
      </c>
      <c r="AA61" s="63"/>
      <c r="AB61" s="61"/>
      <c r="AC61" s="64"/>
      <c r="AD61" s="76"/>
      <c r="AE61" s="77" t="s">
        <v>118</v>
      </c>
      <c r="AF61" s="87">
        <v>10000</v>
      </c>
    </row>
    <row r="62" spans="1:33" customHeight="1" ht="12.75" hidden="true" s="50" customFormat="1">
      <c r="A62" s="56"/>
      <c r="B62" s="42"/>
      <c r="C62" s="92"/>
      <c r="D62" s="43"/>
      <c r="E62" s="43"/>
      <c r="F62" s="43"/>
      <c r="G62" s="43"/>
      <c r="I62" s="49"/>
      <c r="J62" s="23"/>
      <c r="K62" s="67"/>
      <c r="L62" s="23"/>
      <c r="M62" s="24"/>
      <c r="N62" s="76"/>
      <c r="O62" s="77"/>
      <c r="P62" s="23"/>
      <c r="Q62" s="24"/>
      <c r="R62" s="23"/>
      <c r="S62" s="24"/>
      <c r="T62" s="23"/>
      <c r="U62" s="24"/>
      <c r="V62" s="23"/>
      <c r="W62" s="24"/>
      <c r="X62" s="23"/>
      <c r="Y62" s="64"/>
      <c r="Z62" s="71"/>
      <c r="AA62" s="63"/>
      <c r="AB62" s="61"/>
      <c r="AC62" s="64"/>
      <c r="AD62" s="76"/>
      <c r="AE62" s="77" t="s">
        <v>119</v>
      </c>
      <c r="AF62" s="87">
        <v>10000</v>
      </c>
    </row>
    <row r="63" spans="1:33" customHeight="1" ht="12.75" hidden="true" s="50" customFormat="1">
      <c r="A63" s="56"/>
      <c r="B63" s="42"/>
      <c r="C63" s="92"/>
      <c r="D63" s="43"/>
      <c r="E63" s="43"/>
      <c r="F63" s="43"/>
      <c r="G63" s="43"/>
      <c r="I63" s="49"/>
      <c r="J63" s="23"/>
      <c r="K63" s="67"/>
      <c r="L63" s="23"/>
      <c r="M63" s="24"/>
      <c r="N63" s="76"/>
      <c r="O63" s="77"/>
      <c r="P63" s="23"/>
      <c r="Q63" s="24"/>
      <c r="R63" s="23"/>
      <c r="S63" s="24"/>
      <c r="T63" s="23"/>
      <c r="U63" s="24"/>
      <c r="V63" s="23"/>
      <c r="W63" s="24"/>
      <c r="X63" s="23"/>
      <c r="Y63" s="64"/>
      <c r="Z63" s="71"/>
      <c r="AA63" s="63"/>
      <c r="AB63" s="61"/>
      <c r="AC63" s="64"/>
      <c r="AD63" s="76"/>
      <c r="AE63" s="77" t="s">
        <v>120</v>
      </c>
      <c r="AF63" s="87">
        <v>10000</v>
      </c>
    </row>
    <row r="64" spans="1:33" customHeight="1" ht="12.75" hidden="true" s="50" customFormat="1">
      <c r="A64" s="56"/>
      <c r="B64" s="42"/>
      <c r="C64" s="92"/>
      <c r="D64" s="43"/>
      <c r="E64" s="43"/>
      <c r="F64" s="43"/>
      <c r="G64" s="43"/>
      <c r="I64" s="49"/>
      <c r="J64" s="23"/>
      <c r="K64" s="67"/>
      <c r="L64" s="23"/>
      <c r="M64" s="24"/>
      <c r="N64" s="76"/>
      <c r="O64" s="77"/>
      <c r="P64" s="23"/>
      <c r="Q64" s="24"/>
      <c r="R64" s="23"/>
      <c r="S64" s="24"/>
      <c r="T64" s="23"/>
      <c r="U64" s="24"/>
      <c r="V64" s="23"/>
      <c r="W64" s="24"/>
      <c r="X64" s="23"/>
      <c r="Y64" s="64"/>
      <c r="Z64" s="71"/>
      <c r="AA64" s="63"/>
      <c r="AB64" s="61"/>
      <c r="AC64" s="64"/>
      <c r="AD64" s="76"/>
      <c r="AE64" s="77" t="s">
        <v>121</v>
      </c>
      <c r="AF64" s="87">
        <v>10000</v>
      </c>
    </row>
    <row r="65" spans="1:33" customHeight="1" ht="12.75" hidden="true" s="50" customFormat="1">
      <c r="A65" s="56"/>
      <c r="B65" s="42"/>
      <c r="C65" s="92"/>
      <c r="D65" s="43"/>
      <c r="E65" s="43"/>
      <c r="F65" s="43"/>
      <c r="G65" s="43"/>
      <c r="I65" s="49"/>
      <c r="J65" s="23"/>
      <c r="K65" s="67"/>
      <c r="L65" s="23"/>
      <c r="M65" s="24"/>
      <c r="N65" s="76"/>
      <c r="O65" s="77"/>
      <c r="P65" s="23"/>
      <c r="Q65" s="24"/>
      <c r="R65" s="23"/>
      <c r="S65" s="24"/>
      <c r="T65" s="23"/>
      <c r="U65" s="24"/>
      <c r="V65" s="23"/>
      <c r="W65" s="24"/>
      <c r="X65" s="23"/>
      <c r="Y65" s="64"/>
      <c r="Z65" s="71"/>
      <c r="AA65" s="63"/>
      <c r="AB65" s="61"/>
      <c r="AC65" s="64"/>
      <c r="AD65" s="76"/>
      <c r="AE65" s="77" t="s">
        <v>122</v>
      </c>
      <c r="AF65" s="87">
        <v>70488</v>
      </c>
    </row>
    <row r="66" spans="1:33" customHeight="1" ht="12.75" hidden="true" s="50" customFormat="1">
      <c r="A66" s="56"/>
      <c r="B66" s="42"/>
      <c r="C66" s="92"/>
      <c r="D66" s="43"/>
      <c r="E66" s="43"/>
      <c r="F66" s="43"/>
      <c r="G66" s="43"/>
      <c r="I66" s="49"/>
      <c r="J66" s="23"/>
      <c r="K66" s="67"/>
      <c r="L66" s="23"/>
      <c r="M66" s="24"/>
      <c r="N66" s="76"/>
      <c r="O66" s="77"/>
      <c r="P66" s="23"/>
      <c r="Q66" s="24"/>
      <c r="R66" s="23"/>
      <c r="S66" s="24"/>
      <c r="T66" s="23"/>
      <c r="U66" s="24"/>
      <c r="V66" s="23"/>
      <c r="W66" s="24"/>
      <c r="X66" s="23"/>
      <c r="Y66" s="64"/>
      <c r="Z66" s="71"/>
      <c r="AA66" s="63"/>
      <c r="AB66" s="61"/>
      <c r="AC66" s="64"/>
      <c r="AD66" s="76"/>
      <c r="AE66" s="77" t="s">
        <v>123</v>
      </c>
      <c r="AF66" s="87">
        <v>73260</v>
      </c>
    </row>
    <row r="67" spans="1:33" customHeight="1" ht="12.75" hidden="true" s="50" customFormat="1">
      <c r="A67" s="56"/>
      <c r="B67" s="42"/>
      <c r="C67" s="92"/>
      <c r="D67" s="43"/>
      <c r="E67" s="43"/>
      <c r="F67" s="43"/>
      <c r="G67" s="43"/>
      <c r="I67" s="49"/>
      <c r="J67" s="23"/>
      <c r="K67" s="67"/>
      <c r="L67" s="23"/>
      <c r="M67" s="24"/>
      <c r="N67" s="76"/>
      <c r="O67" s="77"/>
      <c r="P67" s="23"/>
      <c r="Q67" s="24"/>
      <c r="R67" s="23"/>
      <c r="S67" s="24"/>
      <c r="T67" s="23"/>
      <c r="U67" s="24"/>
      <c r="V67" s="23"/>
      <c r="W67" s="24"/>
      <c r="X67" s="23"/>
      <c r="Y67" s="64"/>
      <c r="Z67" s="71"/>
      <c r="AA67" s="63"/>
      <c r="AB67" s="61"/>
      <c r="AC67" s="64"/>
      <c r="AD67" s="76"/>
      <c r="AE67" s="77"/>
      <c r="AF67" s="62"/>
    </row>
    <row r="68" spans="1:33" customHeight="1" ht="12.75" hidden="true" s="50" customFormat="1">
      <c r="A68" s="56"/>
      <c r="B68" s="42"/>
      <c r="C68" s="92"/>
      <c r="D68" s="43"/>
      <c r="E68" s="43"/>
      <c r="F68" s="43"/>
      <c r="G68" s="43"/>
      <c r="I68" s="49"/>
      <c r="J68" s="23"/>
      <c r="K68" s="67"/>
      <c r="L68" s="23"/>
      <c r="M68" s="24"/>
      <c r="N68" s="76"/>
      <c r="O68" s="77"/>
      <c r="P68" s="23"/>
      <c r="Q68" s="24"/>
      <c r="R68" s="23"/>
      <c r="S68" s="24"/>
      <c r="T68" s="23"/>
      <c r="U68" s="24"/>
      <c r="V68" s="23"/>
      <c r="W68" s="24"/>
      <c r="X68" s="23"/>
      <c r="Y68" s="64"/>
      <c r="Z68" s="71"/>
      <c r="AA68" s="63"/>
      <c r="AB68" s="61"/>
      <c r="AC68" s="64"/>
      <c r="AD68" s="76"/>
      <c r="AE68" s="77"/>
      <c r="AF68" s="62"/>
    </row>
    <row r="69" spans="1:33" customHeight="1" ht="12.75" hidden="true" s="50" customFormat="1">
      <c r="A69" s="56"/>
      <c r="B69" s="42"/>
      <c r="C69" s="92"/>
      <c r="D69" s="43"/>
      <c r="E69" s="43"/>
      <c r="F69" s="43"/>
      <c r="G69" s="43"/>
      <c r="I69" s="49"/>
      <c r="J69" s="23"/>
      <c r="K69" s="67"/>
      <c r="L69" s="23"/>
      <c r="M69" s="24"/>
      <c r="N69" s="76"/>
      <c r="O69" s="77"/>
      <c r="P69" s="23"/>
      <c r="Q69" s="24"/>
      <c r="R69" s="23"/>
      <c r="S69" s="24"/>
      <c r="T69" s="23"/>
      <c r="U69" s="24"/>
      <c r="V69" s="23"/>
      <c r="W69" s="24"/>
      <c r="X69" s="23"/>
      <c r="Y69" s="64"/>
      <c r="Z69" s="71"/>
      <c r="AA69" s="63"/>
      <c r="AB69" s="61"/>
      <c r="AC69" s="64"/>
      <c r="AD69" s="76"/>
      <c r="AE69" s="77"/>
      <c r="AF69" s="62"/>
    </row>
    <row r="70" spans="1:33" customHeight="1" ht="12.75" hidden="true" s="50" customFormat="1">
      <c r="A70" s="56"/>
      <c r="B70" s="42"/>
      <c r="C70" s="92"/>
      <c r="D70" s="43"/>
      <c r="E70" s="43"/>
      <c r="F70" s="43"/>
      <c r="G70" s="43"/>
      <c r="I70" s="49"/>
      <c r="J70" s="23"/>
      <c r="K70" s="67"/>
      <c r="L70" s="23"/>
      <c r="M70" s="24"/>
      <c r="N70" s="76"/>
      <c r="O70" s="77"/>
      <c r="P70" s="23"/>
      <c r="Q70" s="24"/>
      <c r="R70" s="23"/>
      <c r="S70" s="24"/>
      <c r="T70" s="23"/>
      <c r="U70" s="24"/>
      <c r="V70" s="23"/>
      <c r="W70" s="24"/>
      <c r="X70" s="23"/>
      <c r="Y70" s="64"/>
      <c r="Z70" s="71"/>
      <c r="AA70" s="63"/>
      <c r="AB70" s="61"/>
      <c r="AC70" s="64"/>
      <c r="AD70" s="76"/>
      <c r="AE70" s="77"/>
      <c r="AF70" s="62"/>
    </row>
    <row r="71" spans="1:33" customHeight="1" ht="12.75" hidden="true" s="50" customFormat="1">
      <c r="A71" s="56"/>
      <c r="B71" s="42"/>
      <c r="C71" s="92"/>
      <c r="D71" s="43"/>
      <c r="E71" s="43"/>
      <c r="F71" s="43"/>
      <c r="G71" s="43"/>
      <c r="I71" s="49"/>
      <c r="J71" s="23"/>
      <c r="K71" s="67"/>
      <c r="L71" s="23"/>
      <c r="M71" s="24"/>
      <c r="N71" s="76"/>
      <c r="O71" s="77"/>
      <c r="P71" s="23"/>
      <c r="Q71" s="24"/>
      <c r="R71" s="23"/>
      <c r="S71" s="24"/>
      <c r="T71" s="23"/>
      <c r="U71" s="24"/>
      <c r="V71" s="23"/>
      <c r="W71" s="24"/>
      <c r="X71" s="23"/>
      <c r="Y71" s="64"/>
      <c r="Z71" s="71"/>
      <c r="AA71" s="63"/>
      <c r="AB71" s="61"/>
      <c r="AC71" s="64"/>
      <c r="AD71" s="76"/>
      <c r="AE71" s="77"/>
      <c r="AF71" s="62"/>
    </row>
    <row r="72" spans="1:33" customHeight="1" ht="12.75" s="50" customFormat="1">
      <c r="A72" s="56" t="s">
        <v>57</v>
      </c>
      <c r="B72" s="42"/>
      <c r="C72" s="92">
        <f>SUM(I72:AF72)</f>
        <v>0</v>
      </c>
      <c r="D72" s="43"/>
      <c r="E72" s="43"/>
      <c r="F72" s="43"/>
      <c r="G72" s="43"/>
      <c r="I72" s="49"/>
      <c r="J72" s="23"/>
      <c r="K72" s="67"/>
      <c r="L72" s="23"/>
      <c r="M72" s="24"/>
      <c r="N72" s="76"/>
      <c r="O72" s="77"/>
      <c r="P72" s="23"/>
      <c r="Q72" s="24"/>
      <c r="R72" s="23"/>
      <c r="S72" s="24"/>
      <c r="T72" s="23"/>
      <c r="U72" s="24"/>
      <c r="V72" s="23"/>
      <c r="W72" s="24"/>
      <c r="X72" s="23"/>
      <c r="Y72" s="64"/>
      <c r="Z72" s="62"/>
      <c r="AA72" s="63"/>
      <c r="AB72" s="61"/>
      <c r="AC72" s="64"/>
      <c r="AD72" s="76"/>
      <c r="AE72" s="77"/>
      <c r="AF72" s="62"/>
    </row>
    <row r="73" spans="1:33" customHeight="1" ht="12.75" s="50" customFormat="1">
      <c r="A73" s="56"/>
      <c r="B73" s="42"/>
      <c r="C73" s="92"/>
      <c r="D73" s="43"/>
      <c r="E73" s="43"/>
      <c r="F73" s="43"/>
      <c r="G73" s="43"/>
      <c r="I73" s="49"/>
      <c r="J73" s="23"/>
      <c r="K73" s="67"/>
      <c r="L73" s="23"/>
      <c r="M73" s="24"/>
      <c r="N73" s="76"/>
      <c r="O73" s="77"/>
      <c r="P73" s="23"/>
      <c r="Q73" s="24"/>
      <c r="R73" s="23"/>
      <c r="S73" s="24"/>
      <c r="T73" s="23"/>
      <c r="U73" s="24"/>
      <c r="V73" s="23"/>
      <c r="W73" s="24"/>
      <c r="X73" s="23"/>
      <c r="Y73" s="64"/>
      <c r="Z73" s="62"/>
      <c r="AA73" s="63"/>
      <c r="AB73" s="61"/>
      <c r="AC73" s="64"/>
      <c r="AD73" s="76"/>
      <c r="AE73" s="77"/>
      <c r="AF73" s="62"/>
    </row>
    <row r="74" spans="1:33" customHeight="1" ht="12.75" s="50" customFormat="1">
      <c r="A74" s="56" t="s">
        <v>58</v>
      </c>
      <c r="B74" s="42"/>
      <c r="C74" s="92">
        <f>SUM(I74:AF74)</f>
        <v>0</v>
      </c>
      <c r="D74" s="43"/>
      <c r="E74" s="43"/>
      <c r="F74" s="43"/>
      <c r="G74" s="43"/>
      <c r="I74" s="49"/>
      <c r="J74" s="23"/>
      <c r="K74" s="67"/>
      <c r="L74" s="23"/>
      <c r="M74" s="24"/>
      <c r="N74" s="76"/>
      <c r="O74" s="77"/>
      <c r="P74" s="23"/>
      <c r="Q74" s="24"/>
      <c r="R74" s="23"/>
      <c r="S74" s="24"/>
      <c r="T74" s="23"/>
      <c r="U74" s="24"/>
      <c r="V74" s="23"/>
      <c r="W74" s="24"/>
      <c r="X74" s="23"/>
      <c r="Y74" s="64"/>
      <c r="Z74" s="62"/>
      <c r="AA74" s="63"/>
      <c r="AB74" s="61"/>
      <c r="AC74" s="64"/>
      <c r="AD74" s="76"/>
      <c r="AE74" s="77"/>
      <c r="AF74" s="62"/>
    </row>
    <row r="75" spans="1:33" customHeight="1" ht="12.75" s="50" customFormat="1">
      <c r="A75" s="56"/>
      <c r="B75" s="42"/>
      <c r="C75" s="92"/>
      <c r="D75" s="43"/>
      <c r="E75" s="43"/>
      <c r="F75" s="43"/>
      <c r="G75" s="43"/>
      <c r="I75" s="49"/>
      <c r="J75" s="23"/>
      <c r="K75" s="67"/>
      <c r="L75" s="23"/>
      <c r="M75" s="24"/>
      <c r="N75" s="76"/>
      <c r="O75" s="77"/>
      <c r="P75" s="23"/>
      <c r="Q75" s="24"/>
      <c r="R75" s="23"/>
      <c r="S75" s="24"/>
      <c r="T75" s="23"/>
      <c r="U75" s="24"/>
      <c r="V75" s="23"/>
      <c r="W75" s="24"/>
      <c r="X75" s="23"/>
      <c r="Y75" s="64"/>
      <c r="Z75" s="62"/>
      <c r="AA75" s="63"/>
      <c r="AB75" s="61"/>
      <c r="AC75" s="64"/>
      <c r="AD75" s="76"/>
      <c r="AE75" s="77"/>
      <c r="AF75" s="62"/>
    </row>
    <row r="76" spans="1:33" customHeight="1" ht="12.75" s="50" customFormat="1">
      <c r="A76" s="56" t="s">
        <v>59</v>
      </c>
      <c r="B76" s="42"/>
      <c r="C76" s="92">
        <f>SUM(I76:AF76)</f>
        <v>89772</v>
      </c>
      <c r="D76" s="42"/>
      <c r="E76" s="43"/>
      <c r="F76" s="43"/>
      <c r="G76" s="43"/>
      <c r="I76" s="49"/>
      <c r="J76" s="23"/>
      <c r="K76" s="67"/>
      <c r="L76" s="61">
        <f>SUM(L77:L79)</f>
        <v>39400</v>
      </c>
      <c r="M76" s="24"/>
      <c r="N76" s="76"/>
      <c r="O76" s="77"/>
      <c r="P76" s="23"/>
      <c r="Q76" s="24"/>
      <c r="R76" s="23"/>
      <c r="S76" s="24"/>
      <c r="T76" s="23"/>
      <c r="U76" s="24"/>
      <c r="V76" s="23"/>
      <c r="W76" s="24"/>
      <c r="X76" s="61">
        <v>37020</v>
      </c>
      <c r="Y76" s="64"/>
      <c r="Z76" s="62"/>
      <c r="AA76" s="63"/>
      <c r="AB76" s="61"/>
      <c r="AC76" s="64"/>
      <c r="AD76" s="65">
        <f>SUM(AD77)</f>
        <v>13352</v>
      </c>
      <c r="AE76" s="77"/>
      <c r="AF76" s="62"/>
    </row>
    <row r="77" spans="1:33" customHeight="1" ht="12.75" s="50" customFormat="1">
      <c r="A77" s="56" t="s">
        <v>60</v>
      </c>
      <c r="B77" s="42"/>
      <c r="C77" s="92"/>
      <c r="D77" s="43"/>
      <c r="E77" s="43"/>
      <c r="F77" s="43"/>
      <c r="G77" s="43"/>
      <c r="I77" s="49"/>
      <c r="J77" s="23"/>
      <c r="K77" s="67" t="s">
        <v>61</v>
      </c>
      <c r="L77" s="23">
        <v>39400</v>
      </c>
      <c r="M77" s="24"/>
      <c r="N77" s="76"/>
      <c r="O77" s="77"/>
      <c r="P77" s="23"/>
      <c r="Q77" s="24"/>
      <c r="R77" s="23"/>
      <c r="S77" s="24"/>
      <c r="T77" s="23"/>
      <c r="U77" s="24"/>
      <c r="V77" s="23"/>
      <c r="W77" s="24"/>
      <c r="X77" s="61"/>
      <c r="Y77" s="64"/>
      <c r="Z77" s="62"/>
      <c r="AA77" s="63"/>
      <c r="AB77" s="61"/>
      <c r="AC77" s="64" t="s">
        <v>108</v>
      </c>
      <c r="AD77" s="76">
        <v>13352</v>
      </c>
      <c r="AE77" s="77"/>
      <c r="AF77" s="62"/>
    </row>
    <row r="78" spans="1:33" customHeight="1" ht="12.75" s="50" customFormat="1">
      <c r="A78" s="56" t="s">
        <v>62</v>
      </c>
      <c r="B78" s="42"/>
      <c r="C78" s="92"/>
      <c r="D78" s="43"/>
      <c r="E78" s="43"/>
      <c r="F78" s="43"/>
      <c r="G78" s="43"/>
      <c r="I78" s="49"/>
      <c r="J78" s="23"/>
      <c r="K78" s="67"/>
      <c r="L78" s="23"/>
      <c r="M78" s="24"/>
      <c r="N78" s="76"/>
      <c r="O78" s="77"/>
      <c r="P78" s="23"/>
      <c r="Q78" s="24"/>
      <c r="R78" s="23"/>
      <c r="S78" s="24"/>
      <c r="T78" s="23"/>
      <c r="U78" s="24"/>
      <c r="V78" s="23"/>
      <c r="W78" s="24"/>
      <c r="X78" s="61"/>
      <c r="Y78" s="64"/>
      <c r="Z78" s="62"/>
      <c r="AA78" s="63"/>
      <c r="AB78" s="61"/>
      <c r="AC78" s="64"/>
      <c r="AD78" s="76"/>
      <c r="AE78" s="77"/>
      <c r="AF78" s="62"/>
    </row>
    <row r="79" spans="1:33" customHeight="1" ht="12.75" s="50" customFormat="1">
      <c r="A79" s="56" t="s">
        <v>63</v>
      </c>
      <c r="B79" s="42"/>
      <c r="C79" s="92"/>
      <c r="D79" s="43"/>
      <c r="E79" s="43"/>
      <c r="F79" s="43"/>
      <c r="G79" s="43"/>
      <c r="I79" s="49"/>
      <c r="J79" s="23"/>
      <c r="K79" s="67"/>
      <c r="L79" s="23"/>
      <c r="M79" s="24"/>
      <c r="N79" s="76"/>
      <c r="O79" s="77"/>
      <c r="P79" s="23"/>
      <c r="Q79" s="24"/>
      <c r="R79" s="23"/>
      <c r="S79" s="24"/>
      <c r="T79" s="23"/>
      <c r="U79" s="24"/>
      <c r="V79" s="23"/>
      <c r="W79" s="24"/>
      <c r="X79" s="61"/>
      <c r="Y79" s="64"/>
      <c r="Z79" s="62"/>
      <c r="AA79" s="63"/>
      <c r="AB79" s="61"/>
      <c r="AC79" s="64"/>
      <c r="AD79" s="76"/>
      <c r="AE79" s="77"/>
      <c r="AF79" s="62"/>
    </row>
    <row r="80" spans="1:33" customHeight="1" ht="12.75" s="50" customFormat="1">
      <c r="A80" s="56"/>
      <c r="B80" s="42"/>
      <c r="C80" s="92"/>
      <c r="D80" s="43"/>
      <c r="E80" s="43"/>
      <c r="F80" s="43"/>
      <c r="G80" s="43"/>
      <c r="I80" s="49"/>
      <c r="J80" s="23"/>
      <c r="K80" s="67"/>
      <c r="L80" s="23"/>
      <c r="M80" s="24"/>
      <c r="N80" s="76"/>
      <c r="O80" s="77"/>
      <c r="P80" s="23"/>
      <c r="Q80" s="24"/>
      <c r="R80" s="23"/>
      <c r="S80" s="24"/>
      <c r="T80" s="23"/>
      <c r="U80" s="24"/>
      <c r="V80" s="23"/>
      <c r="W80" s="24"/>
      <c r="X80" s="61"/>
      <c r="Y80" s="64"/>
      <c r="Z80" s="62"/>
      <c r="AA80" s="63"/>
      <c r="AB80" s="61"/>
      <c r="AC80" s="64"/>
      <c r="AD80" s="76"/>
      <c r="AE80" s="77"/>
      <c r="AF80" s="62"/>
    </row>
    <row r="81" spans="1:33" customHeight="1" ht="12.75" s="50" customFormat="1">
      <c r="A81" s="56" t="s">
        <v>64</v>
      </c>
      <c r="B81" s="42"/>
      <c r="C81" s="92">
        <f>SUM(I81:AF81)</f>
        <v>0</v>
      </c>
      <c r="D81" s="43"/>
      <c r="E81" s="43"/>
      <c r="F81" s="43"/>
      <c r="G81" s="43"/>
      <c r="I81" s="49"/>
      <c r="J81" s="23"/>
      <c r="K81" s="67"/>
      <c r="L81" s="23"/>
      <c r="M81" s="24"/>
      <c r="N81" s="76"/>
      <c r="O81" s="77"/>
      <c r="P81" s="23"/>
      <c r="Q81" s="24"/>
      <c r="R81" s="23"/>
      <c r="S81" s="24"/>
      <c r="T81" s="23"/>
      <c r="U81" s="24"/>
      <c r="V81" s="23"/>
      <c r="W81" s="24"/>
      <c r="X81" s="61"/>
      <c r="Y81" s="64"/>
      <c r="Z81" s="62"/>
      <c r="AA81" s="63"/>
      <c r="AB81" s="61"/>
      <c r="AC81" s="64"/>
      <c r="AD81" s="76"/>
      <c r="AE81" s="77"/>
      <c r="AF81" s="62"/>
    </row>
    <row r="82" spans="1:33" customHeight="1" ht="12.75" s="50" customFormat="1">
      <c r="A82" s="56"/>
      <c r="B82" s="42"/>
      <c r="C82" s="92"/>
      <c r="D82" s="43"/>
      <c r="E82" s="43"/>
      <c r="F82" s="43"/>
      <c r="G82" s="43"/>
      <c r="I82" s="49"/>
      <c r="J82" s="23"/>
      <c r="K82" s="67"/>
      <c r="L82" s="23"/>
      <c r="M82" s="24"/>
      <c r="N82" s="76"/>
      <c r="O82" s="77"/>
      <c r="P82" s="23"/>
      <c r="Q82" s="24"/>
      <c r="R82" s="23"/>
      <c r="S82" s="24"/>
      <c r="T82" s="23"/>
      <c r="U82" s="24"/>
      <c r="V82" s="23"/>
      <c r="W82" s="24"/>
      <c r="X82" s="61"/>
      <c r="Y82" s="64"/>
      <c r="Z82" s="62"/>
      <c r="AA82" s="63"/>
      <c r="AB82" s="61"/>
      <c r="AC82" s="64"/>
      <c r="AD82" s="76"/>
      <c r="AE82" s="77"/>
      <c r="AF82" s="62"/>
    </row>
    <row r="83" spans="1:33" customHeight="1" ht="12.75" s="50" customFormat="1">
      <c r="A83" s="56" t="s">
        <v>65</v>
      </c>
      <c r="B83" s="42"/>
      <c r="C83" s="92">
        <f>SUM(I83:AF83)</f>
        <v>445000</v>
      </c>
      <c r="D83" s="43"/>
      <c r="E83" s="43"/>
      <c r="F83" s="43"/>
      <c r="G83" s="43"/>
      <c r="I83" s="49"/>
      <c r="J83" s="23"/>
      <c r="K83" s="67"/>
      <c r="L83" s="23"/>
      <c r="M83" s="24"/>
      <c r="N83" s="76"/>
      <c r="O83" s="77"/>
      <c r="P83" s="23"/>
      <c r="Q83" s="24"/>
      <c r="R83" s="23"/>
      <c r="S83" s="24"/>
      <c r="T83" s="23"/>
      <c r="U83" s="24"/>
      <c r="V83" s="23"/>
      <c r="W83" s="24"/>
      <c r="X83" s="61"/>
      <c r="Y83" s="64"/>
      <c r="Z83" s="62"/>
      <c r="AA83" s="63"/>
      <c r="AB83" s="61">
        <f>SUM(AB84)</f>
        <v>399000</v>
      </c>
      <c r="AC83" s="64"/>
      <c r="AD83" s="76"/>
      <c r="AE83" s="77"/>
      <c r="AF83" s="62">
        <f>SUM(AF84)</f>
        <v>46000</v>
      </c>
    </row>
    <row r="84" spans="1:33" customHeight="1" ht="12.75" s="50" customFormat="1">
      <c r="A84" s="56"/>
      <c r="B84" s="42"/>
      <c r="C84" s="92"/>
      <c r="D84" s="43"/>
      <c r="E84" s="43"/>
      <c r="F84" s="43"/>
      <c r="G84" s="43"/>
      <c r="I84" s="49"/>
      <c r="J84" s="23"/>
      <c r="K84" s="67"/>
      <c r="L84" s="23"/>
      <c r="M84" s="24"/>
      <c r="N84" s="76"/>
      <c r="O84" s="77"/>
      <c r="P84" s="23"/>
      <c r="Q84" s="24"/>
      <c r="R84" s="23"/>
      <c r="S84" s="24"/>
      <c r="T84" s="23"/>
      <c r="U84" s="24"/>
      <c r="V84" s="23"/>
      <c r="W84" s="24"/>
      <c r="X84" s="61"/>
      <c r="Y84" s="64"/>
      <c r="Z84" s="62"/>
      <c r="AA84" s="46" t="s">
        <v>66</v>
      </c>
      <c r="AB84" s="23">
        <v>399000</v>
      </c>
      <c r="AC84" s="64"/>
      <c r="AD84" s="76"/>
      <c r="AE84" s="77" t="s">
        <v>124</v>
      </c>
      <c r="AF84" s="87">
        <v>46000</v>
      </c>
    </row>
    <row r="85" spans="1:33" customHeight="1" ht="12.75" s="50" customFormat="1">
      <c r="A85" s="56" t="s">
        <v>67</v>
      </c>
      <c r="B85" s="42"/>
      <c r="C85" s="92">
        <f>SUM(I85:AF85)</f>
        <v>167300</v>
      </c>
      <c r="D85" s="43"/>
      <c r="E85" s="43"/>
      <c r="F85" s="43"/>
      <c r="G85" s="43"/>
      <c r="I85" s="49"/>
      <c r="J85" s="23"/>
      <c r="K85" s="67"/>
      <c r="L85" s="23"/>
      <c r="M85" s="24"/>
      <c r="N85" s="76"/>
      <c r="O85" s="77"/>
      <c r="P85" s="23"/>
      <c r="Q85" s="24"/>
      <c r="R85" s="23"/>
      <c r="S85" s="24"/>
      <c r="T85" s="23"/>
      <c r="U85" s="24"/>
      <c r="V85" s="23"/>
      <c r="W85" s="24"/>
      <c r="X85" s="61"/>
      <c r="Y85" s="64"/>
      <c r="Z85" s="62"/>
      <c r="AA85" s="63"/>
      <c r="AB85" s="61"/>
      <c r="AC85" s="64"/>
      <c r="AD85" s="65">
        <f>SUM(AD86)</f>
        <v>167300</v>
      </c>
      <c r="AE85" s="77"/>
      <c r="AF85" s="62"/>
    </row>
    <row r="86" spans="1:33" customHeight="1" ht="12.75" s="50" customFormat="1">
      <c r="A86" s="56" t="s">
        <v>68</v>
      </c>
      <c r="B86" s="42"/>
      <c r="C86" s="92"/>
      <c r="D86" s="43"/>
      <c r="E86" s="43"/>
      <c r="F86" s="43"/>
      <c r="G86" s="43"/>
      <c r="I86" s="49"/>
      <c r="J86" s="23"/>
      <c r="K86" s="67"/>
      <c r="L86" s="23"/>
      <c r="M86" s="24"/>
      <c r="N86" s="76"/>
      <c r="O86" s="77"/>
      <c r="P86" s="23"/>
      <c r="Q86" s="24"/>
      <c r="R86" s="23"/>
      <c r="S86" s="24"/>
      <c r="T86" s="23"/>
      <c r="U86" s="24"/>
      <c r="V86" s="23"/>
      <c r="W86" s="24"/>
      <c r="X86" s="61"/>
      <c r="Y86" s="64"/>
      <c r="Z86" s="62"/>
      <c r="AA86" s="63"/>
      <c r="AB86" s="61"/>
      <c r="AC86" s="89" t="s">
        <v>109</v>
      </c>
      <c r="AD86" s="76">
        <v>167300</v>
      </c>
      <c r="AE86" s="77"/>
      <c r="AF86" s="62"/>
    </row>
    <row r="87" spans="1:33" customHeight="1" ht="12.75" s="50" customFormat="1">
      <c r="A87" s="56" t="s">
        <v>69</v>
      </c>
      <c r="B87" s="42"/>
      <c r="C87" s="92"/>
      <c r="D87" s="43"/>
      <c r="E87" s="43"/>
      <c r="F87" s="43"/>
      <c r="G87" s="43"/>
      <c r="I87" s="49"/>
      <c r="J87" s="23"/>
      <c r="K87" s="67"/>
      <c r="L87" s="23"/>
      <c r="M87" s="24"/>
      <c r="N87" s="76"/>
      <c r="O87" s="77"/>
      <c r="P87" s="23"/>
      <c r="Q87" s="24"/>
      <c r="R87" s="23"/>
      <c r="S87" s="24"/>
      <c r="T87" s="23"/>
      <c r="U87" s="24"/>
      <c r="V87" s="23"/>
      <c r="W87" s="24"/>
      <c r="X87" s="61"/>
      <c r="Y87" s="64"/>
      <c r="Z87" s="62"/>
      <c r="AA87" s="63"/>
      <c r="AB87" s="61"/>
      <c r="AC87" s="64"/>
      <c r="AD87" s="76"/>
      <c r="AE87" s="77"/>
      <c r="AF87" s="62"/>
    </row>
    <row r="88" spans="1:33" customHeight="1" ht="12.75" s="50" customFormat="1">
      <c r="A88" s="56"/>
      <c r="B88" s="42"/>
      <c r="C88" s="92"/>
      <c r="D88" s="43"/>
      <c r="E88" s="43"/>
      <c r="F88" s="43"/>
      <c r="G88" s="43"/>
      <c r="I88" s="49"/>
      <c r="J88" s="23"/>
      <c r="K88" s="67"/>
      <c r="L88" s="23"/>
      <c r="M88" s="24"/>
      <c r="N88" s="76"/>
      <c r="O88" s="77"/>
      <c r="P88" s="23"/>
      <c r="Q88" s="24"/>
      <c r="R88" s="23"/>
      <c r="S88" s="24"/>
      <c r="T88" s="23"/>
      <c r="U88" s="24"/>
      <c r="V88" s="23"/>
      <c r="W88" s="24"/>
      <c r="X88" s="61"/>
      <c r="Y88" s="64"/>
      <c r="Z88" s="62"/>
      <c r="AA88" s="63"/>
      <c r="AB88" s="61"/>
      <c r="AC88" s="64"/>
      <c r="AD88" s="76"/>
      <c r="AE88" s="77"/>
      <c r="AF88" s="62"/>
    </row>
    <row r="89" spans="1:33" customHeight="1" ht="12.75" s="50" customFormat="1">
      <c r="A89" s="56" t="s">
        <v>70</v>
      </c>
      <c r="B89" s="42"/>
      <c r="C89" s="92">
        <f>SUM(I89:AF89)</f>
        <v>3693500</v>
      </c>
      <c r="D89" s="43"/>
      <c r="E89" s="43"/>
      <c r="F89" s="43"/>
      <c r="G89" s="43"/>
      <c r="I89" s="49"/>
      <c r="J89" s="23"/>
      <c r="K89" s="67"/>
      <c r="L89" s="23"/>
      <c r="M89" s="24"/>
      <c r="N89" s="76"/>
      <c r="O89" s="77"/>
      <c r="P89" s="23"/>
      <c r="Q89" s="24"/>
      <c r="R89" s="23"/>
      <c r="S89" s="24"/>
      <c r="T89" s="23"/>
      <c r="U89" s="24"/>
      <c r="V89" s="23"/>
      <c r="W89" s="24"/>
      <c r="X89" s="61"/>
      <c r="Y89" s="64"/>
      <c r="Z89" s="62"/>
      <c r="AA89" s="63"/>
      <c r="AB89" s="61"/>
      <c r="AC89" s="64"/>
      <c r="AD89" s="76"/>
      <c r="AE89" s="77"/>
      <c r="AF89" s="62">
        <f>SUM(AF90)</f>
        <v>3693500</v>
      </c>
    </row>
    <row r="90" spans="1:33" customHeight="1" ht="12.75" s="50" customFormat="1">
      <c r="A90" s="56"/>
      <c r="B90" s="42"/>
      <c r="C90" s="92"/>
      <c r="D90" s="43"/>
      <c r="E90" s="43"/>
      <c r="F90" s="43"/>
      <c r="G90" s="43"/>
      <c r="I90" s="49"/>
      <c r="J90" s="23"/>
      <c r="K90" s="67"/>
      <c r="L90" s="23"/>
      <c r="M90" s="24"/>
      <c r="N90" s="76"/>
      <c r="O90" s="77"/>
      <c r="P90" s="23"/>
      <c r="Q90" s="24"/>
      <c r="R90" s="23"/>
      <c r="S90" s="24"/>
      <c r="T90" s="23"/>
      <c r="U90" s="24"/>
      <c r="V90" s="23"/>
      <c r="W90" s="24"/>
      <c r="X90" s="61"/>
      <c r="Y90" s="64"/>
      <c r="Z90" s="62"/>
      <c r="AA90" s="63"/>
      <c r="AB90" s="61"/>
      <c r="AC90" s="64"/>
      <c r="AD90" s="76"/>
      <c r="AE90" s="77" t="s">
        <v>125</v>
      </c>
      <c r="AF90" s="87">
        <v>3693500</v>
      </c>
    </row>
    <row r="91" spans="1:33" customHeight="1" ht="12.75" s="50" customFormat="1">
      <c r="A91" s="56" t="s">
        <v>71</v>
      </c>
      <c r="B91" s="42"/>
      <c r="C91" s="92">
        <f>SUM(I91:AF91)</f>
        <v>4064610</v>
      </c>
      <c r="D91" s="43"/>
      <c r="E91" s="43"/>
      <c r="F91" s="43"/>
      <c r="G91" s="43"/>
      <c r="I91" s="49"/>
      <c r="J91" s="23"/>
      <c r="K91" s="67"/>
      <c r="L91" s="23"/>
      <c r="M91" s="24"/>
      <c r="N91" s="76"/>
      <c r="O91" s="77"/>
      <c r="P91" s="23"/>
      <c r="Q91" s="24"/>
      <c r="R91" s="23"/>
      <c r="S91" s="24"/>
      <c r="T91" s="23"/>
      <c r="U91" s="24"/>
      <c r="V91" s="23"/>
      <c r="W91" s="24"/>
      <c r="X91" s="61"/>
      <c r="Y91" s="64"/>
      <c r="Z91" s="62"/>
      <c r="AA91" s="63"/>
      <c r="AB91" s="61"/>
      <c r="AC91" s="64"/>
      <c r="AD91" s="76"/>
      <c r="AE91" s="77"/>
      <c r="AF91" s="62">
        <f>SUM(AF92)</f>
        <v>4064610</v>
      </c>
    </row>
    <row r="92" spans="1:33" customHeight="1" ht="12.75" s="50" customFormat="1">
      <c r="A92" s="56" t="s">
        <v>72</v>
      </c>
      <c r="B92" s="42"/>
      <c r="C92" s="92"/>
      <c r="D92" s="43"/>
      <c r="E92" s="43"/>
      <c r="F92" s="43"/>
      <c r="G92" s="43"/>
      <c r="I92" s="49"/>
      <c r="J92" s="23"/>
      <c r="K92" s="67"/>
      <c r="L92" s="23"/>
      <c r="M92" s="24"/>
      <c r="N92" s="76"/>
      <c r="O92" s="77"/>
      <c r="P92" s="23"/>
      <c r="Q92" s="24"/>
      <c r="R92" s="23"/>
      <c r="S92" s="24"/>
      <c r="T92" s="23"/>
      <c r="U92" s="24"/>
      <c r="V92" s="23"/>
      <c r="W92" s="24"/>
      <c r="X92" s="61"/>
      <c r="Y92" s="64"/>
      <c r="Z92" s="62"/>
      <c r="AA92" s="63"/>
      <c r="AB92" s="61"/>
      <c r="AC92" s="64"/>
      <c r="AD92" s="76"/>
      <c r="AE92" s="77" t="s">
        <v>126</v>
      </c>
      <c r="AF92" s="87">
        <v>4064610</v>
      </c>
    </row>
    <row r="93" spans="1:33" customHeight="1" ht="12.75" s="50" customFormat="1">
      <c r="A93" s="56" t="s">
        <v>73</v>
      </c>
      <c r="B93" s="42"/>
      <c r="C93" s="92"/>
      <c r="D93" s="43"/>
      <c r="E93" s="43"/>
      <c r="F93" s="43"/>
      <c r="G93" s="43"/>
      <c r="I93" s="49"/>
      <c r="J93" s="23"/>
      <c r="K93" s="67"/>
      <c r="L93" s="23"/>
      <c r="M93" s="24"/>
      <c r="N93" s="76"/>
      <c r="O93" s="77"/>
      <c r="P93" s="23"/>
      <c r="Q93" s="24"/>
      <c r="R93" s="23"/>
      <c r="S93" s="24"/>
      <c r="T93" s="23"/>
      <c r="U93" s="24"/>
      <c r="V93" s="23"/>
      <c r="W93" s="24"/>
      <c r="X93" s="61"/>
      <c r="Y93" s="64"/>
      <c r="Z93" s="62"/>
      <c r="AA93" s="63"/>
      <c r="AB93" s="61"/>
      <c r="AC93" s="64"/>
      <c r="AD93" s="76"/>
      <c r="AE93" s="77"/>
      <c r="AF93" s="62"/>
    </row>
    <row r="94" spans="1:33" customHeight="1" ht="12.75" s="50" customFormat="1">
      <c r="A94" s="56"/>
      <c r="B94" s="42"/>
      <c r="C94" s="92"/>
      <c r="D94" s="43"/>
      <c r="E94" s="43"/>
      <c r="F94" s="43"/>
      <c r="G94" s="43"/>
      <c r="I94" s="49"/>
      <c r="J94" s="23"/>
      <c r="K94" s="67"/>
      <c r="L94" s="23"/>
      <c r="M94" s="24"/>
      <c r="N94" s="76"/>
      <c r="O94" s="77"/>
      <c r="P94" s="23"/>
      <c r="Q94" s="24"/>
      <c r="R94" s="23"/>
      <c r="S94" s="24"/>
      <c r="T94" s="23"/>
      <c r="U94" s="24"/>
      <c r="V94" s="23"/>
      <c r="W94" s="24"/>
      <c r="X94" s="61"/>
      <c r="Y94" s="64"/>
      <c r="Z94" s="62"/>
      <c r="AA94" s="63"/>
      <c r="AB94" s="61"/>
      <c r="AC94" s="64"/>
      <c r="AD94" s="76"/>
      <c r="AE94" s="77"/>
      <c r="AF94" s="62"/>
    </row>
    <row r="95" spans="1:33" customHeight="1" ht="12.75" s="50" customFormat="1">
      <c r="A95" s="56" t="s">
        <v>74</v>
      </c>
      <c r="B95" s="42"/>
      <c r="C95" s="92">
        <f>SUM(I95:AF95)</f>
        <v>1043555</v>
      </c>
      <c r="D95" s="43"/>
      <c r="E95" s="43"/>
      <c r="F95" s="43"/>
      <c r="G95" s="43"/>
      <c r="I95" s="49"/>
      <c r="J95" s="23"/>
      <c r="K95" s="67"/>
      <c r="L95" s="23"/>
      <c r="M95" s="24"/>
      <c r="N95" s="76"/>
      <c r="O95" s="77"/>
      <c r="P95" s="23"/>
      <c r="Q95" s="24"/>
      <c r="R95" s="23"/>
      <c r="S95" s="24"/>
      <c r="T95" s="23"/>
      <c r="U95" s="24"/>
      <c r="V95" s="23"/>
      <c r="W95" s="24"/>
      <c r="X95" s="61"/>
      <c r="Y95" s="64"/>
      <c r="Z95" s="62"/>
      <c r="AA95" s="63"/>
      <c r="AB95" s="61"/>
      <c r="AC95" s="64"/>
      <c r="AD95" s="76"/>
      <c r="AE95" s="77"/>
      <c r="AF95" s="62">
        <f>SUM(AF96)</f>
        <v>1043555</v>
      </c>
    </row>
    <row r="96" spans="1:33" customHeight="1" ht="12.75" s="50" customFormat="1">
      <c r="A96" s="56" t="s">
        <v>75</v>
      </c>
      <c r="B96" s="42"/>
      <c r="C96" s="92"/>
      <c r="D96" s="43"/>
      <c r="E96" s="43"/>
      <c r="F96" s="43"/>
      <c r="G96" s="43"/>
      <c r="I96" s="49"/>
      <c r="J96" s="23"/>
      <c r="K96" s="67"/>
      <c r="L96" s="23"/>
      <c r="M96" s="24"/>
      <c r="N96" s="76"/>
      <c r="O96" s="77"/>
      <c r="P96" s="23"/>
      <c r="Q96" s="24"/>
      <c r="R96" s="23"/>
      <c r="S96" s="24"/>
      <c r="T96" s="23"/>
      <c r="U96" s="24"/>
      <c r="V96" s="23"/>
      <c r="W96" s="24"/>
      <c r="X96" s="61"/>
      <c r="Y96" s="64"/>
      <c r="Z96" s="62"/>
      <c r="AA96" s="63"/>
      <c r="AB96" s="61"/>
      <c r="AC96" s="64"/>
      <c r="AD96" s="76"/>
      <c r="AE96" s="77" t="s">
        <v>127</v>
      </c>
      <c r="AF96" s="87">
        <v>1043555</v>
      </c>
    </row>
    <row r="97" spans="1:33" customHeight="1" ht="12.75" s="50" customFormat="1">
      <c r="A97" s="56"/>
      <c r="B97" s="42"/>
      <c r="C97" s="92"/>
      <c r="D97" s="43"/>
      <c r="E97" s="43"/>
      <c r="F97" s="43"/>
      <c r="G97" s="43"/>
      <c r="I97" s="49"/>
      <c r="J97" s="23"/>
      <c r="K97" s="67"/>
      <c r="L97" s="23"/>
      <c r="M97" s="24"/>
      <c r="N97" s="76"/>
      <c r="O97" s="77"/>
      <c r="P97" s="23"/>
      <c r="Q97" s="24"/>
      <c r="R97" s="23"/>
      <c r="S97" s="24"/>
      <c r="T97" s="23"/>
      <c r="U97" s="24"/>
      <c r="V97" s="23"/>
      <c r="W97" s="24"/>
      <c r="X97" s="61"/>
      <c r="Y97" s="64"/>
      <c r="Z97" s="62"/>
      <c r="AA97" s="63"/>
      <c r="AB97" s="61"/>
      <c r="AC97" s="64"/>
      <c r="AD97" s="76"/>
      <c r="AE97" s="77"/>
      <c r="AF97" s="62"/>
    </row>
    <row r="98" spans="1:33" customHeight="1" ht="12.75" s="50" customFormat="1">
      <c r="A98" s="56" t="s">
        <v>76</v>
      </c>
      <c r="B98" s="42"/>
      <c r="C98" s="92">
        <f>SUM(I98:AF98)</f>
        <v>1999000</v>
      </c>
      <c r="D98" s="43"/>
      <c r="E98" s="43"/>
      <c r="F98" s="43"/>
      <c r="G98" s="43"/>
      <c r="I98" s="49"/>
      <c r="J98" s="23"/>
      <c r="K98" s="67"/>
      <c r="L98" s="23"/>
      <c r="M98" s="24"/>
      <c r="N98" s="76"/>
      <c r="O98" s="77"/>
      <c r="P98" s="23"/>
      <c r="Q98" s="24"/>
      <c r="R98" s="23"/>
      <c r="S98" s="24"/>
      <c r="T98" s="23"/>
      <c r="U98" s="24"/>
      <c r="V98" s="61">
        <f>SUM(V99)</f>
        <v>1999000</v>
      </c>
      <c r="W98" s="24"/>
      <c r="X98" s="61"/>
      <c r="Y98" s="64"/>
      <c r="Z98" s="62"/>
      <c r="AA98" s="63"/>
      <c r="AB98" s="61"/>
      <c r="AC98" s="64"/>
      <c r="AD98" s="76"/>
      <c r="AE98" s="77"/>
      <c r="AF98" s="62"/>
    </row>
    <row r="99" spans="1:33" customHeight="1" ht="12.75" s="50" customFormat="1">
      <c r="A99" s="56"/>
      <c r="B99" s="42"/>
      <c r="C99" s="92"/>
      <c r="D99" s="43"/>
      <c r="E99" s="43"/>
      <c r="F99" s="43"/>
      <c r="G99" s="43"/>
      <c r="I99" s="49"/>
      <c r="J99" s="23"/>
      <c r="K99" s="67"/>
      <c r="L99" s="23"/>
      <c r="M99" s="24"/>
      <c r="N99" s="76"/>
      <c r="O99" s="77"/>
      <c r="P99" s="23"/>
      <c r="Q99" s="24"/>
      <c r="R99" s="23"/>
      <c r="S99" s="24"/>
      <c r="T99" s="23"/>
      <c r="U99" s="24" t="s">
        <v>77</v>
      </c>
      <c r="V99" s="23">
        <v>1999000</v>
      </c>
      <c r="W99" s="24"/>
      <c r="X99" s="61"/>
      <c r="Y99" s="64"/>
      <c r="Z99" s="62"/>
      <c r="AA99" s="63"/>
      <c r="AB99" s="61"/>
      <c r="AC99" s="64"/>
      <c r="AD99" s="76"/>
      <c r="AE99" s="77"/>
      <c r="AF99" s="62"/>
    </row>
    <row r="100" spans="1:33" customHeight="1" ht="12.75" s="50" customFormat="1">
      <c r="A100" s="56" t="s">
        <v>78</v>
      </c>
      <c r="B100" s="42"/>
      <c r="C100" s="92">
        <f>SUM(I100:AF100)</f>
        <v>1999000</v>
      </c>
      <c r="D100" s="43"/>
      <c r="E100" s="43"/>
      <c r="F100" s="43"/>
      <c r="G100" s="43"/>
      <c r="I100" s="49"/>
      <c r="J100" s="23"/>
      <c r="K100" s="67"/>
      <c r="L100" s="23"/>
      <c r="M100" s="24"/>
      <c r="N100" s="76"/>
      <c r="O100" s="77"/>
      <c r="P100" s="23"/>
      <c r="Q100" s="24"/>
      <c r="R100" s="23"/>
      <c r="S100" s="24"/>
      <c r="T100" s="23"/>
      <c r="U100" s="24"/>
      <c r="V100" s="61">
        <f>SUM(V101)</f>
        <v>1999000</v>
      </c>
      <c r="W100" s="24"/>
      <c r="X100" s="61"/>
      <c r="Y100" s="64"/>
      <c r="Z100" s="62"/>
      <c r="AA100" s="63"/>
      <c r="AB100" s="61"/>
      <c r="AC100" s="64"/>
      <c r="AD100" s="76"/>
      <c r="AE100" s="77"/>
      <c r="AF100" s="62"/>
    </row>
    <row r="101" spans="1:33" customHeight="1" ht="12.75" s="50" customFormat="1">
      <c r="A101" s="56"/>
      <c r="B101" s="42"/>
      <c r="C101" s="92"/>
      <c r="D101" s="43"/>
      <c r="E101" s="43"/>
      <c r="F101" s="43"/>
      <c r="G101" s="43"/>
      <c r="I101" s="49"/>
      <c r="J101" s="23"/>
      <c r="K101" s="67"/>
      <c r="L101" s="23"/>
      <c r="M101" s="24"/>
      <c r="N101" s="76"/>
      <c r="O101" s="77"/>
      <c r="P101" s="23"/>
      <c r="Q101" s="24"/>
      <c r="R101" s="23"/>
      <c r="S101" s="24"/>
      <c r="T101" s="23"/>
      <c r="U101" s="24" t="s">
        <v>79</v>
      </c>
      <c r="V101" s="23">
        <v>1999000</v>
      </c>
      <c r="W101" s="24"/>
      <c r="X101" s="61"/>
      <c r="Y101" s="64"/>
      <c r="Z101" s="62"/>
      <c r="AA101" s="63"/>
      <c r="AB101" s="61"/>
      <c r="AC101" s="64"/>
      <c r="AD101" s="76"/>
      <c r="AE101" s="77"/>
      <c r="AF101" s="62"/>
    </row>
    <row r="102" spans="1:33" customHeight="1" ht="12.75" s="50" customFormat="1">
      <c r="A102" s="56" t="s">
        <v>80</v>
      </c>
      <c r="B102" s="42"/>
      <c r="C102" s="92">
        <f>SUM(I102:AF102)</f>
        <v>2998000</v>
      </c>
      <c r="D102" s="43"/>
      <c r="E102" s="43"/>
      <c r="F102" s="43"/>
      <c r="G102" s="43"/>
      <c r="I102" s="49"/>
      <c r="J102" s="23"/>
      <c r="K102" s="67"/>
      <c r="L102" s="23"/>
      <c r="M102" s="24"/>
      <c r="N102" s="76"/>
      <c r="O102" s="77"/>
      <c r="P102" s="23"/>
      <c r="Q102" s="24"/>
      <c r="R102" s="23"/>
      <c r="S102" s="24"/>
      <c r="T102" s="23"/>
      <c r="U102" s="24"/>
      <c r="V102" s="61">
        <f>SUM(V103)</f>
        <v>2998000</v>
      </c>
      <c r="W102" s="24"/>
      <c r="X102" s="61"/>
      <c r="Y102" s="64"/>
      <c r="Z102" s="62"/>
      <c r="AA102" s="63"/>
      <c r="AB102" s="61"/>
      <c r="AC102" s="64"/>
      <c r="AD102" s="76"/>
      <c r="AE102" s="77"/>
      <c r="AF102" s="62"/>
    </row>
    <row r="103" spans="1:33" customHeight="1" ht="12.75" s="50" customFormat="1">
      <c r="A103" s="56"/>
      <c r="B103" s="42"/>
      <c r="C103" s="92"/>
      <c r="D103" s="43"/>
      <c r="E103" s="43"/>
      <c r="F103" s="43"/>
      <c r="G103" s="43"/>
      <c r="I103" s="49"/>
      <c r="J103" s="23"/>
      <c r="K103" s="67"/>
      <c r="L103" s="23"/>
      <c r="M103" s="24"/>
      <c r="N103" s="76"/>
      <c r="O103" s="77"/>
      <c r="P103" s="23"/>
      <c r="Q103" s="24"/>
      <c r="R103" s="23"/>
      <c r="S103" s="24"/>
      <c r="T103" s="23"/>
      <c r="U103" s="24" t="s">
        <v>81</v>
      </c>
      <c r="V103" s="23">
        <v>2998000</v>
      </c>
      <c r="W103" s="24"/>
      <c r="X103" s="61"/>
      <c r="Y103" s="64"/>
      <c r="Z103" s="62"/>
      <c r="AA103" s="63"/>
      <c r="AB103" s="61"/>
      <c r="AC103" s="64"/>
      <c r="AD103" s="76"/>
      <c r="AE103" s="77"/>
      <c r="AF103" s="62"/>
    </row>
    <row r="104" spans="1:33" customHeight="1" ht="12.75" s="50" customFormat="1">
      <c r="A104" s="51" t="s">
        <v>82</v>
      </c>
      <c r="B104" s="42"/>
      <c r="C104" s="92"/>
      <c r="D104" s="43"/>
      <c r="E104" s="43"/>
      <c r="F104" s="43"/>
      <c r="G104" s="43"/>
      <c r="I104" s="49"/>
      <c r="J104" s="23"/>
      <c r="K104" s="67"/>
      <c r="L104" s="23"/>
      <c r="M104" s="24"/>
      <c r="N104" s="76"/>
      <c r="O104" s="77"/>
      <c r="P104" s="23"/>
      <c r="Q104" s="24"/>
      <c r="R104" s="23"/>
      <c r="S104" s="24"/>
      <c r="T104" s="23"/>
      <c r="U104" s="24"/>
      <c r="V104" s="23"/>
      <c r="W104" s="24"/>
      <c r="X104" s="61"/>
      <c r="Y104" s="64"/>
      <c r="Z104" s="62"/>
      <c r="AA104" s="63"/>
      <c r="AB104" s="61"/>
      <c r="AC104" s="64"/>
      <c r="AD104" s="76"/>
      <c r="AE104" s="77"/>
      <c r="AF104" s="62"/>
    </row>
    <row r="105" spans="1:33" customHeight="1" ht="12.75" s="50" customFormat="1">
      <c r="A105" s="56" t="s">
        <v>83</v>
      </c>
      <c r="B105" s="42">
        <f>SUM(I105:AF105)</f>
        <v>9479407.34</v>
      </c>
      <c r="C105" s="92"/>
      <c r="D105" s="43"/>
      <c r="E105" s="43"/>
      <c r="F105" s="43"/>
      <c r="G105" s="43"/>
      <c r="I105" s="49"/>
      <c r="J105" s="23"/>
      <c r="K105" s="67"/>
      <c r="L105" s="23"/>
      <c r="M105" s="24"/>
      <c r="N105" s="76"/>
      <c r="O105" s="77"/>
      <c r="P105" s="23"/>
      <c r="Q105" s="24"/>
      <c r="R105" s="23"/>
      <c r="S105" s="24"/>
      <c r="T105" s="23"/>
      <c r="U105" s="24"/>
      <c r="V105" s="23"/>
      <c r="W105" s="24"/>
      <c r="X105" s="61"/>
      <c r="Y105" s="64"/>
      <c r="Z105" s="62"/>
      <c r="AA105" s="63"/>
      <c r="AB105" s="61">
        <f>SUM(AB106)</f>
        <v>212103.5</v>
      </c>
      <c r="AC105" s="64"/>
      <c r="AD105" s="65">
        <f>SUM(AD106:AD107)</f>
        <v>174605.9</v>
      </c>
      <c r="AE105" s="77"/>
      <c r="AF105" s="62">
        <f>SUM(AF106:AF114)</f>
        <v>9092697.94</v>
      </c>
    </row>
    <row r="106" spans="1:33" customHeight="1" ht="12" s="50" customFormat="1">
      <c r="A106" s="79"/>
      <c r="B106" s="42"/>
      <c r="C106" s="92"/>
      <c r="D106" s="43"/>
      <c r="E106" s="43"/>
      <c r="F106" s="43"/>
      <c r="G106" s="43"/>
      <c r="I106" s="49"/>
      <c r="J106" s="23"/>
      <c r="K106" s="67"/>
      <c r="L106" s="23"/>
      <c r="M106" s="24"/>
      <c r="N106" s="23"/>
      <c r="O106" s="24"/>
      <c r="P106" s="23"/>
      <c r="Q106" s="24"/>
      <c r="R106" s="23"/>
      <c r="S106" s="38"/>
      <c r="T106" s="37"/>
      <c r="U106" s="24"/>
      <c r="V106" s="23"/>
      <c r="W106" s="24"/>
      <c r="X106" s="23"/>
      <c r="Y106" s="24"/>
      <c r="Z106" s="61"/>
      <c r="AA106" s="24" t="s">
        <v>84</v>
      </c>
      <c r="AB106" s="23">
        <v>212103.5</v>
      </c>
      <c r="AC106" s="24" t="s">
        <v>110</v>
      </c>
      <c r="AD106" s="23">
        <v>118823.9</v>
      </c>
      <c r="AE106" s="24" t="s">
        <v>128</v>
      </c>
      <c r="AF106" s="23">
        <v>5670000</v>
      </c>
    </row>
    <row r="107" spans="1:33" customHeight="1" ht="12" hidden="true" s="50" customFormat="1">
      <c r="A107" s="79"/>
      <c r="B107" s="42"/>
      <c r="C107" s="92"/>
      <c r="D107" s="43"/>
      <c r="E107" s="43"/>
      <c r="F107" s="43"/>
      <c r="G107" s="43"/>
      <c r="I107" s="49"/>
      <c r="J107" s="23"/>
      <c r="K107" s="67"/>
      <c r="L107" s="23"/>
      <c r="M107" s="24"/>
      <c r="N107" s="23"/>
      <c r="O107" s="24"/>
      <c r="P107" s="23"/>
      <c r="Q107" s="24"/>
      <c r="R107" s="23"/>
      <c r="S107" s="38"/>
      <c r="T107" s="37"/>
      <c r="U107" s="24"/>
      <c r="V107" s="23"/>
      <c r="W107" s="24"/>
      <c r="X107" s="23"/>
      <c r="Y107" s="24"/>
      <c r="Z107" s="61"/>
      <c r="AA107" s="24"/>
      <c r="AB107" s="23"/>
      <c r="AC107" s="24" t="s">
        <v>111</v>
      </c>
      <c r="AD107" s="23">
        <v>55782</v>
      </c>
      <c r="AE107" s="24" t="s">
        <v>129</v>
      </c>
      <c r="AF107" s="23">
        <v>52081.8</v>
      </c>
    </row>
    <row r="108" spans="1:33" customHeight="1" ht="12" hidden="true" s="50" customFormat="1">
      <c r="A108" s="79"/>
      <c r="B108" s="42"/>
      <c r="C108" s="92"/>
      <c r="D108" s="43"/>
      <c r="E108" s="43"/>
      <c r="F108" s="43"/>
      <c r="G108" s="43"/>
      <c r="I108" s="49"/>
      <c r="J108" s="23"/>
      <c r="K108" s="67"/>
      <c r="L108" s="23"/>
      <c r="M108" s="24"/>
      <c r="N108" s="23"/>
      <c r="O108" s="24"/>
      <c r="P108" s="23"/>
      <c r="Q108" s="24"/>
      <c r="R108" s="23"/>
      <c r="S108" s="38"/>
      <c r="T108" s="37"/>
      <c r="U108" s="24"/>
      <c r="V108" s="23"/>
      <c r="W108" s="24"/>
      <c r="X108" s="23"/>
      <c r="Y108" s="24"/>
      <c r="Z108" s="61"/>
      <c r="AA108" s="24"/>
      <c r="AB108" s="23"/>
      <c r="AC108" s="24"/>
      <c r="AD108" s="23"/>
      <c r="AE108" s="24" t="s">
        <v>130</v>
      </c>
      <c r="AF108" s="23">
        <v>976235.4</v>
      </c>
    </row>
    <row r="109" spans="1:33" customHeight="1" ht="12" hidden="true" s="50" customFormat="1">
      <c r="A109" s="79"/>
      <c r="B109" s="42"/>
      <c r="C109" s="92"/>
      <c r="D109" s="43"/>
      <c r="E109" s="43"/>
      <c r="F109" s="43"/>
      <c r="G109" s="43"/>
      <c r="I109" s="49"/>
      <c r="J109" s="23"/>
      <c r="K109" s="67"/>
      <c r="L109" s="23"/>
      <c r="M109" s="24"/>
      <c r="N109" s="23"/>
      <c r="O109" s="24"/>
      <c r="P109" s="23"/>
      <c r="Q109" s="24"/>
      <c r="R109" s="23"/>
      <c r="S109" s="38"/>
      <c r="T109" s="37"/>
      <c r="U109" s="24"/>
      <c r="V109" s="23"/>
      <c r="W109" s="24"/>
      <c r="X109" s="23"/>
      <c r="Y109" s="24"/>
      <c r="Z109" s="61"/>
      <c r="AA109" s="24"/>
      <c r="AB109" s="23"/>
      <c r="AC109" s="24"/>
      <c r="AD109" s="23"/>
      <c r="AE109" s="24" t="s">
        <v>131</v>
      </c>
      <c r="AF109" s="23">
        <v>30000</v>
      </c>
    </row>
    <row r="110" spans="1:33" customHeight="1" ht="12" hidden="true" s="50" customFormat="1">
      <c r="A110" s="79"/>
      <c r="B110" s="42"/>
      <c r="C110" s="92"/>
      <c r="D110" s="43"/>
      <c r="E110" s="43"/>
      <c r="F110" s="43"/>
      <c r="G110" s="43"/>
      <c r="I110" s="49"/>
      <c r="J110" s="23"/>
      <c r="K110" s="67"/>
      <c r="L110" s="23"/>
      <c r="M110" s="24"/>
      <c r="N110" s="23"/>
      <c r="O110" s="24"/>
      <c r="P110" s="23"/>
      <c r="Q110" s="24"/>
      <c r="R110" s="23"/>
      <c r="S110" s="38"/>
      <c r="T110" s="37"/>
      <c r="U110" s="24"/>
      <c r="V110" s="23"/>
      <c r="W110" s="24"/>
      <c r="X110" s="23"/>
      <c r="Y110" s="24"/>
      <c r="Z110" s="61"/>
      <c r="AA110" s="24"/>
      <c r="AB110" s="23"/>
      <c r="AC110" s="24"/>
      <c r="AD110" s="23"/>
      <c r="AE110" s="24" t="s">
        <v>132</v>
      </c>
      <c r="AF110" s="23">
        <v>1807000</v>
      </c>
    </row>
    <row r="111" spans="1:33" customHeight="1" ht="12" hidden="true" s="50" customFormat="1">
      <c r="A111" s="79"/>
      <c r="B111" s="42"/>
      <c r="C111" s="92"/>
      <c r="D111" s="43"/>
      <c r="E111" s="43"/>
      <c r="F111" s="43"/>
      <c r="G111" s="43"/>
      <c r="I111" s="49"/>
      <c r="J111" s="23"/>
      <c r="K111" s="67"/>
      <c r="L111" s="23"/>
      <c r="M111" s="24"/>
      <c r="N111" s="23"/>
      <c r="O111" s="24"/>
      <c r="P111" s="23"/>
      <c r="Q111" s="24"/>
      <c r="R111" s="23"/>
      <c r="S111" s="38"/>
      <c r="T111" s="37"/>
      <c r="U111" s="24"/>
      <c r="V111" s="23"/>
      <c r="W111" s="24"/>
      <c r="X111" s="23"/>
      <c r="Y111" s="24"/>
      <c r="Z111" s="61"/>
      <c r="AA111" s="24"/>
      <c r="AB111" s="23"/>
      <c r="AC111" s="24"/>
      <c r="AD111" s="23"/>
      <c r="AE111" s="24" t="s">
        <v>133</v>
      </c>
      <c r="AF111" s="23">
        <v>20927</v>
      </c>
    </row>
    <row r="112" spans="1:33" customHeight="1" ht="12" hidden="true" s="50" customFormat="1">
      <c r="A112" s="79"/>
      <c r="B112" s="42"/>
      <c r="C112" s="92"/>
      <c r="D112" s="43"/>
      <c r="E112" s="43"/>
      <c r="F112" s="43"/>
      <c r="G112" s="43"/>
      <c r="I112" s="49"/>
      <c r="J112" s="23"/>
      <c r="K112" s="67"/>
      <c r="L112" s="23"/>
      <c r="M112" s="24"/>
      <c r="N112" s="23"/>
      <c r="O112" s="24"/>
      <c r="P112" s="23"/>
      <c r="Q112" s="24"/>
      <c r="R112" s="23"/>
      <c r="S112" s="38"/>
      <c r="T112" s="37"/>
      <c r="U112" s="24"/>
      <c r="V112" s="23"/>
      <c r="W112" s="24"/>
      <c r="X112" s="23"/>
      <c r="Y112" s="24"/>
      <c r="Z112" s="61"/>
      <c r="AA112" s="24"/>
      <c r="AB112" s="23"/>
      <c r="AC112" s="24"/>
      <c r="AD112" s="23"/>
      <c r="AE112" s="24" t="s">
        <v>134</v>
      </c>
      <c r="AF112" s="23">
        <v>395343.34</v>
      </c>
    </row>
    <row r="113" spans="1:33" customHeight="1" ht="12" hidden="true" s="50" customFormat="1">
      <c r="A113" s="79"/>
      <c r="B113" s="42"/>
      <c r="C113" s="92"/>
      <c r="D113" s="43"/>
      <c r="E113" s="43"/>
      <c r="F113" s="43"/>
      <c r="G113" s="43"/>
      <c r="I113" s="49"/>
      <c r="J113" s="23"/>
      <c r="K113" s="67"/>
      <c r="L113" s="23"/>
      <c r="M113" s="24"/>
      <c r="N113" s="23"/>
      <c r="O113" s="24"/>
      <c r="P113" s="23"/>
      <c r="Q113" s="24"/>
      <c r="R113" s="23"/>
      <c r="S113" s="38"/>
      <c r="T113" s="37"/>
      <c r="U113" s="24"/>
      <c r="V113" s="23"/>
      <c r="W113" s="24"/>
      <c r="X113" s="23"/>
      <c r="Y113" s="24"/>
      <c r="Z113" s="61"/>
      <c r="AA113" s="24"/>
      <c r="AB113" s="23"/>
      <c r="AC113" s="24"/>
      <c r="AD113" s="23"/>
      <c r="AE113" s="24" t="s">
        <v>135</v>
      </c>
      <c r="AF113" s="23">
        <v>138400</v>
      </c>
    </row>
    <row r="114" spans="1:33" customHeight="1" ht="12" hidden="true" s="50" customFormat="1">
      <c r="A114" s="79"/>
      <c r="B114" s="42"/>
      <c r="C114" s="92"/>
      <c r="D114" s="43"/>
      <c r="E114" s="43"/>
      <c r="F114" s="43"/>
      <c r="G114" s="43"/>
      <c r="I114" s="49"/>
      <c r="J114" s="23"/>
      <c r="K114" s="67"/>
      <c r="L114" s="23"/>
      <c r="M114" s="24"/>
      <c r="N114" s="23"/>
      <c r="O114" s="24"/>
      <c r="P114" s="23"/>
      <c r="Q114" s="24"/>
      <c r="R114" s="23"/>
      <c r="S114" s="38"/>
      <c r="T114" s="37"/>
      <c r="U114" s="24"/>
      <c r="V114" s="23"/>
      <c r="W114" s="24"/>
      <c r="X114" s="23"/>
      <c r="Y114" s="24"/>
      <c r="Z114" s="61"/>
      <c r="AA114" s="24"/>
      <c r="AB114" s="23"/>
      <c r="AC114" s="24"/>
      <c r="AD114" s="23"/>
      <c r="AE114" s="24" t="s">
        <v>136</v>
      </c>
      <c r="AF114" s="23">
        <v>2710.4</v>
      </c>
    </row>
    <row r="115" spans="1:33" customHeight="1" ht="12" hidden="true" s="50" customFormat="1">
      <c r="A115" s="79"/>
      <c r="B115" s="42"/>
      <c r="C115" s="92"/>
      <c r="D115" s="43"/>
      <c r="E115" s="43"/>
      <c r="F115" s="43"/>
      <c r="G115" s="43"/>
      <c r="I115" s="49"/>
      <c r="J115" s="23"/>
      <c r="K115" s="67"/>
      <c r="L115" s="23"/>
      <c r="M115" s="24"/>
      <c r="N115" s="23"/>
      <c r="O115" s="24"/>
      <c r="P115" s="23"/>
      <c r="Q115" s="24"/>
      <c r="R115" s="23"/>
      <c r="S115" s="38"/>
      <c r="T115" s="37"/>
      <c r="U115" s="24"/>
      <c r="V115" s="23"/>
      <c r="W115" s="24"/>
      <c r="X115" s="23"/>
      <c r="Y115" s="24"/>
      <c r="Z115" s="61"/>
      <c r="AA115" s="24"/>
      <c r="AB115" s="23"/>
      <c r="AC115" s="24"/>
      <c r="AD115" s="23"/>
      <c r="AE115" s="24"/>
      <c r="AF115" s="23"/>
    </row>
    <row r="116" spans="1:33" customHeight="1" ht="12" hidden="true" s="50" customFormat="1">
      <c r="A116" s="79"/>
      <c r="B116" s="42"/>
      <c r="C116" s="92"/>
      <c r="D116" s="43"/>
      <c r="E116" s="43"/>
      <c r="F116" s="43"/>
      <c r="G116" s="43"/>
      <c r="I116" s="49"/>
      <c r="J116" s="23"/>
      <c r="K116" s="67"/>
      <c r="L116" s="23"/>
      <c r="M116" s="24"/>
      <c r="N116" s="23"/>
      <c r="O116" s="24"/>
      <c r="P116" s="23"/>
      <c r="Q116" s="24"/>
      <c r="R116" s="23"/>
      <c r="S116" s="38"/>
      <c r="T116" s="37"/>
      <c r="U116" s="24"/>
      <c r="V116" s="23"/>
      <c r="W116" s="24"/>
      <c r="X116" s="23"/>
      <c r="Y116" s="24"/>
      <c r="Z116" s="61"/>
      <c r="AA116" s="24"/>
      <c r="AB116" s="23"/>
      <c r="AC116" s="24"/>
      <c r="AD116" s="23"/>
      <c r="AE116" s="24"/>
      <c r="AF116" s="23"/>
    </row>
    <row r="117" spans="1:33" customHeight="1" ht="12" hidden="true" s="50" customFormat="1">
      <c r="A117" s="79"/>
      <c r="B117" s="42"/>
      <c r="C117" s="92"/>
      <c r="D117" s="43"/>
      <c r="E117" s="43"/>
      <c r="F117" s="43"/>
      <c r="G117" s="43"/>
      <c r="I117" s="49"/>
      <c r="J117" s="23"/>
      <c r="K117" s="67"/>
      <c r="L117" s="23"/>
      <c r="M117" s="24"/>
      <c r="N117" s="23"/>
      <c r="O117" s="24"/>
      <c r="P117" s="23"/>
      <c r="Q117" s="24"/>
      <c r="R117" s="23"/>
      <c r="S117" s="38"/>
      <c r="T117" s="37"/>
      <c r="U117" s="24"/>
      <c r="V117" s="23"/>
      <c r="W117" s="24"/>
      <c r="X117" s="23"/>
      <c r="Y117" s="24"/>
      <c r="Z117" s="61"/>
      <c r="AA117" s="24"/>
      <c r="AB117" s="23"/>
      <c r="AC117" s="24"/>
      <c r="AD117" s="23"/>
      <c r="AE117" s="24"/>
      <c r="AF117" s="23"/>
    </row>
    <row r="118" spans="1:33" customHeight="1" ht="12" s="50" customFormat="1">
      <c r="A118" s="79" t="s">
        <v>85</v>
      </c>
      <c r="B118" s="42"/>
      <c r="C118" s="92">
        <f>SUM(I118:AF118)</f>
        <v>17322</v>
      </c>
      <c r="D118" s="43"/>
      <c r="E118" s="43"/>
      <c r="F118" s="43"/>
      <c r="G118" s="43"/>
      <c r="I118" s="49"/>
      <c r="J118" s="23"/>
      <c r="K118" s="67"/>
      <c r="L118" s="23"/>
      <c r="M118" s="24"/>
      <c r="N118" s="23"/>
      <c r="O118" s="24"/>
      <c r="P118" s="23"/>
      <c r="Q118" s="24"/>
      <c r="R118" s="23"/>
      <c r="S118" s="24"/>
      <c r="T118" s="23"/>
      <c r="U118" s="24"/>
      <c r="V118" s="23"/>
      <c r="W118" s="24"/>
      <c r="X118" s="23"/>
      <c r="Y118" s="24"/>
      <c r="Z118" s="23"/>
      <c r="AA118" s="24"/>
      <c r="AB118" s="23"/>
      <c r="AC118" s="24"/>
      <c r="AD118" s="37"/>
      <c r="AE118" s="38"/>
      <c r="AF118" s="61">
        <f>SUM(AF119)</f>
        <v>17322</v>
      </c>
    </row>
    <row r="119" spans="1:33" customHeight="1" ht="12" s="50" customFormat="1">
      <c r="A119" s="79" t="s">
        <v>86</v>
      </c>
      <c r="B119" s="42"/>
      <c r="C119" s="92"/>
      <c r="D119" s="43"/>
      <c r="E119" s="43"/>
      <c r="F119" s="43"/>
      <c r="G119" s="43"/>
      <c r="I119" s="49"/>
      <c r="J119" s="23"/>
      <c r="K119" s="67"/>
      <c r="L119" s="23"/>
      <c r="M119" s="24"/>
      <c r="N119" s="23"/>
      <c r="O119" s="24"/>
      <c r="P119" s="23"/>
      <c r="Q119" s="24"/>
      <c r="R119" s="23"/>
      <c r="S119" s="24"/>
      <c r="T119" s="23"/>
      <c r="U119" s="24"/>
      <c r="V119" s="23"/>
      <c r="W119" s="24"/>
      <c r="X119" s="23"/>
      <c r="Y119" s="24"/>
      <c r="Z119" s="23"/>
      <c r="AA119" s="24"/>
      <c r="AB119" s="23"/>
      <c r="AC119" s="24"/>
      <c r="AD119" s="37"/>
      <c r="AE119" s="24" t="s">
        <v>137</v>
      </c>
      <c r="AF119" s="23">
        <v>17322</v>
      </c>
    </row>
    <row r="120" spans="1:33" s="50" customFormat="1">
      <c r="A120" s="80"/>
      <c r="B120" s="42"/>
      <c r="C120" s="92"/>
      <c r="D120" s="43"/>
      <c r="E120" s="43"/>
      <c r="F120" s="43"/>
      <c r="G120" s="43"/>
      <c r="I120" s="49"/>
      <c r="J120" s="23"/>
      <c r="K120" s="67"/>
      <c r="L120" s="23"/>
      <c r="M120" s="24"/>
      <c r="N120" s="23"/>
      <c r="O120" s="24"/>
      <c r="P120" s="23"/>
      <c r="Q120" s="24"/>
      <c r="R120" s="23"/>
      <c r="S120" s="24"/>
      <c r="T120" s="23"/>
      <c r="U120" s="24"/>
      <c r="V120" s="23"/>
      <c r="W120" s="24"/>
      <c r="X120" s="23"/>
      <c r="Y120" s="24"/>
      <c r="Z120" s="23"/>
      <c r="AA120" s="24"/>
      <c r="AB120" s="23"/>
      <c r="AC120" s="24"/>
      <c r="AD120" s="23"/>
      <c r="AE120" s="24"/>
      <c r="AF120" s="47"/>
    </row>
    <row r="121" spans="1:33" customHeight="1" ht="12" s="50" customFormat="1">
      <c r="A121" s="79" t="s">
        <v>87</v>
      </c>
      <c r="B121" s="42"/>
      <c r="C121" s="92">
        <f>SUM(I121:AF121)</f>
        <v>1376000</v>
      </c>
      <c r="D121" s="43"/>
      <c r="E121" s="43"/>
      <c r="F121" s="43"/>
      <c r="G121" s="43"/>
      <c r="I121" s="49"/>
      <c r="J121" s="23"/>
      <c r="K121" s="67"/>
      <c r="L121" s="23"/>
      <c r="M121" s="24"/>
      <c r="N121" s="37"/>
      <c r="O121" s="24"/>
      <c r="P121" s="23"/>
      <c r="Q121" s="24"/>
      <c r="R121" s="37"/>
      <c r="S121" s="24"/>
      <c r="T121" s="37"/>
      <c r="U121" s="24"/>
      <c r="V121" s="23"/>
      <c r="W121" s="24"/>
      <c r="X121" s="61"/>
      <c r="Y121" s="24"/>
      <c r="Z121" s="61"/>
      <c r="AA121" s="64"/>
      <c r="AB121" s="61"/>
      <c r="AC121" s="64"/>
      <c r="AD121" s="76"/>
      <c r="AE121" s="77"/>
      <c r="AF121" s="61">
        <f>SUM(AF122:AF164)</f>
        <v>1376000</v>
      </c>
    </row>
    <row r="122" spans="1:33" customHeight="1" ht="12" s="50" customFormat="1">
      <c r="A122" s="79"/>
      <c r="B122" s="42"/>
      <c r="C122" s="92"/>
      <c r="D122" s="43"/>
      <c r="E122" s="43"/>
      <c r="F122" s="43"/>
      <c r="G122" s="43"/>
      <c r="I122" s="49"/>
      <c r="J122" s="23"/>
      <c r="K122" s="67"/>
      <c r="L122" s="23"/>
      <c r="M122" s="67"/>
      <c r="N122" s="23"/>
      <c r="O122" s="24"/>
      <c r="P122" s="23"/>
      <c r="Q122" s="24"/>
      <c r="R122" s="23"/>
      <c r="S122" s="24"/>
      <c r="T122" s="23"/>
      <c r="U122" s="24"/>
      <c r="V122" s="23"/>
      <c r="W122" s="24"/>
      <c r="X122" s="23"/>
      <c r="Y122" s="24"/>
      <c r="Z122" s="23"/>
      <c r="AA122" s="24"/>
      <c r="AB122" s="23"/>
      <c r="AC122" s="64"/>
      <c r="AD122" s="76"/>
      <c r="AE122" s="77" t="s">
        <v>138</v>
      </c>
      <c r="AF122" s="23">
        <v>32250</v>
      </c>
    </row>
    <row r="123" spans="1:33" customHeight="1" ht="12" hidden="true" s="50" customFormat="1">
      <c r="A123" s="79"/>
      <c r="B123" s="42"/>
      <c r="C123" s="92"/>
      <c r="D123" s="43"/>
      <c r="E123" s="43"/>
      <c r="F123" s="43"/>
      <c r="G123" s="43"/>
      <c r="I123" s="49"/>
      <c r="J123" s="23"/>
      <c r="K123" s="67"/>
      <c r="L123" s="23"/>
      <c r="M123" s="67"/>
      <c r="N123" s="23"/>
      <c r="O123" s="24"/>
      <c r="P123" s="23"/>
      <c r="Q123" s="24"/>
      <c r="R123" s="23"/>
      <c r="S123" s="24"/>
      <c r="T123" s="23"/>
      <c r="U123" s="24"/>
      <c r="V123" s="23"/>
      <c r="W123" s="24"/>
      <c r="X123" s="23"/>
      <c r="Y123" s="24"/>
      <c r="Z123" s="23"/>
      <c r="AA123" s="24"/>
      <c r="AB123" s="23"/>
      <c r="AC123" s="64"/>
      <c r="AD123" s="76"/>
      <c r="AE123" s="77" t="s">
        <v>139</v>
      </c>
      <c r="AF123" s="23">
        <v>32250</v>
      </c>
    </row>
    <row r="124" spans="1:33" customHeight="1" ht="12" hidden="true" s="50" customFormat="1">
      <c r="A124" s="79"/>
      <c r="B124" s="42"/>
      <c r="C124" s="92"/>
      <c r="D124" s="43"/>
      <c r="E124" s="43"/>
      <c r="F124" s="43"/>
      <c r="G124" s="43"/>
      <c r="I124" s="49"/>
      <c r="J124" s="23"/>
      <c r="K124" s="67"/>
      <c r="L124" s="23"/>
      <c r="M124" s="67"/>
      <c r="N124" s="23"/>
      <c r="O124" s="24"/>
      <c r="P124" s="23"/>
      <c r="Q124" s="24"/>
      <c r="R124" s="23"/>
      <c r="S124" s="24"/>
      <c r="T124" s="23"/>
      <c r="U124" s="24"/>
      <c r="V124" s="23"/>
      <c r="W124" s="24"/>
      <c r="X124" s="23"/>
      <c r="Y124" s="24"/>
      <c r="Z124" s="23"/>
      <c r="AA124" s="24"/>
      <c r="AB124" s="23"/>
      <c r="AC124" s="64"/>
      <c r="AD124" s="76"/>
      <c r="AE124" s="77" t="s">
        <v>140</v>
      </c>
      <c r="AF124" s="23">
        <v>27950</v>
      </c>
    </row>
    <row r="125" spans="1:33" customHeight="1" ht="12" hidden="true" s="50" customFormat="1">
      <c r="A125" s="79"/>
      <c r="B125" s="42"/>
      <c r="C125" s="92"/>
      <c r="D125" s="43"/>
      <c r="E125" s="43"/>
      <c r="F125" s="43"/>
      <c r="G125" s="43"/>
      <c r="I125" s="49"/>
      <c r="J125" s="23"/>
      <c r="K125" s="67"/>
      <c r="L125" s="23"/>
      <c r="M125" s="67"/>
      <c r="N125" s="23"/>
      <c r="O125" s="24"/>
      <c r="P125" s="23"/>
      <c r="Q125" s="24"/>
      <c r="R125" s="23"/>
      <c r="S125" s="24"/>
      <c r="T125" s="23"/>
      <c r="U125" s="24"/>
      <c r="V125" s="23"/>
      <c r="W125" s="24"/>
      <c r="X125" s="23"/>
      <c r="Y125" s="24"/>
      <c r="Z125" s="23"/>
      <c r="AA125" s="24"/>
      <c r="AB125" s="23"/>
      <c r="AC125" s="64"/>
      <c r="AD125" s="76"/>
      <c r="AE125" s="77" t="s">
        <v>141</v>
      </c>
      <c r="AF125" s="23">
        <v>32250</v>
      </c>
    </row>
    <row r="126" spans="1:33" customHeight="1" ht="12" hidden="true" s="50" customFormat="1">
      <c r="A126" s="79"/>
      <c r="B126" s="42"/>
      <c r="C126" s="92"/>
      <c r="D126" s="43"/>
      <c r="E126" s="43"/>
      <c r="F126" s="43"/>
      <c r="G126" s="43"/>
      <c r="I126" s="49"/>
      <c r="J126" s="23"/>
      <c r="K126" s="67"/>
      <c r="L126" s="23"/>
      <c r="M126" s="67"/>
      <c r="N126" s="23"/>
      <c r="O126" s="24"/>
      <c r="P126" s="23"/>
      <c r="Q126" s="24"/>
      <c r="R126" s="23"/>
      <c r="S126" s="24"/>
      <c r="T126" s="23"/>
      <c r="U126" s="24"/>
      <c r="V126" s="23"/>
      <c r="W126" s="24"/>
      <c r="X126" s="23"/>
      <c r="Y126" s="24"/>
      <c r="Z126" s="23"/>
      <c r="AA126" s="24"/>
      <c r="AB126" s="23"/>
      <c r="AC126" s="64"/>
      <c r="AD126" s="76"/>
      <c r="AE126" s="77" t="s">
        <v>142</v>
      </c>
      <c r="AF126" s="23">
        <v>32250</v>
      </c>
    </row>
    <row r="127" spans="1:33" customHeight="1" ht="12" hidden="true" s="50" customFormat="1">
      <c r="A127" s="79"/>
      <c r="B127" s="42"/>
      <c r="C127" s="92"/>
      <c r="D127" s="43"/>
      <c r="E127" s="43"/>
      <c r="F127" s="43"/>
      <c r="G127" s="43"/>
      <c r="I127" s="49"/>
      <c r="J127" s="23"/>
      <c r="K127" s="67"/>
      <c r="L127" s="23"/>
      <c r="M127" s="67"/>
      <c r="N127" s="23"/>
      <c r="O127" s="24"/>
      <c r="P127" s="23"/>
      <c r="Q127" s="24"/>
      <c r="R127" s="23"/>
      <c r="S127" s="24"/>
      <c r="T127" s="23"/>
      <c r="U127" s="24"/>
      <c r="V127" s="23"/>
      <c r="W127" s="24"/>
      <c r="X127" s="23"/>
      <c r="Y127" s="24"/>
      <c r="Z127" s="23"/>
      <c r="AA127" s="24"/>
      <c r="AB127" s="23"/>
      <c r="AC127" s="64"/>
      <c r="AD127" s="76"/>
      <c r="AE127" s="77" t="s">
        <v>143</v>
      </c>
      <c r="AF127" s="23">
        <v>32250</v>
      </c>
    </row>
    <row r="128" spans="1:33" customHeight="1" ht="12" hidden="true" s="50" customFormat="1">
      <c r="A128" s="79"/>
      <c r="B128" s="42"/>
      <c r="C128" s="92"/>
      <c r="D128" s="43"/>
      <c r="E128" s="43"/>
      <c r="F128" s="43"/>
      <c r="G128" s="43"/>
      <c r="I128" s="49"/>
      <c r="J128" s="23"/>
      <c r="K128" s="67"/>
      <c r="L128" s="23"/>
      <c r="M128" s="67"/>
      <c r="N128" s="23"/>
      <c r="O128" s="24"/>
      <c r="P128" s="23"/>
      <c r="Q128" s="24"/>
      <c r="R128" s="23"/>
      <c r="S128" s="24"/>
      <c r="T128" s="23"/>
      <c r="U128" s="24"/>
      <c r="V128" s="23"/>
      <c r="W128" s="24"/>
      <c r="X128" s="23"/>
      <c r="Y128" s="24"/>
      <c r="Z128" s="23"/>
      <c r="AA128" s="24"/>
      <c r="AB128" s="23"/>
      <c r="AC128" s="64"/>
      <c r="AD128" s="76"/>
      <c r="AE128" s="77" t="s">
        <v>144</v>
      </c>
      <c r="AF128" s="23">
        <v>32250</v>
      </c>
    </row>
    <row r="129" spans="1:33" customHeight="1" ht="12" hidden="true" s="50" customFormat="1">
      <c r="A129" s="79"/>
      <c r="B129" s="42"/>
      <c r="C129" s="92"/>
      <c r="D129" s="43"/>
      <c r="E129" s="43"/>
      <c r="F129" s="43"/>
      <c r="G129" s="43"/>
      <c r="I129" s="49"/>
      <c r="J129" s="23"/>
      <c r="K129" s="67"/>
      <c r="L129" s="23"/>
      <c r="M129" s="67"/>
      <c r="N129" s="23"/>
      <c r="O129" s="24"/>
      <c r="P129" s="23"/>
      <c r="Q129" s="24"/>
      <c r="R129" s="23"/>
      <c r="S129" s="24"/>
      <c r="T129" s="23"/>
      <c r="U129" s="24"/>
      <c r="V129" s="23"/>
      <c r="W129" s="24"/>
      <c r="X129" s="23"/>
      <c r="Y129" s="24"/>
      <c r="Z129" s="23"/>
      <c r="AA129" s="24"/>
      <c r="AB129" s="23"/>
      <c r="AC129" s="64"/>
      <c r="AD129" s="76"/>
      <c r="AE129" s="77" t="s">
        <v>145</v>
      </c>
      <c r="AF129" s="23">
        <v>32250</v>
      </c>
    </row>
    <row r="130" spans="1:33" customHeight="1" ht="12" hidden="true" s="50" customFormat="1">
      <c r="A130" s="79"/>
      <c r="B130" s="42"/>
      <c r="C130" s="92"/>
      <c r="D130" s="43"/>
      <c r="E130" s="43"/>
      <c r="F130" s="43"/>
      <c r="G130" s="43"/>
      <c r="I130" s="49"/>
      <c r="J130" s="23"/>
      <c r="K130" s="67"/>
      <c r="L130" s="23"/>
      <c r="M130" s="67"/>
      <c r="N130" s="23"/>
      <c r="O130" s="24"/>
      <c r="P130" s="23"/>
      <c r="Q130" s="24"/>
      <c r="R130" s="23"/>
      <c r="S130" s="24"/>
      <c r="T130" s="23"/>
      <c r="U130" s="24"/>
      <c r="V130" s="23"/>
      <c r="W130" s="24"/>
      <c r="X130" s="23"/>
      <c r="Y130" s="24"/>
      <c r="Z130" s="23"/>
      <c r="AA130" s="24"/>
      <c r="AB130" s="23"/>
      <c r="AC130" s="64"/>
      <c r="AD130" s="76"/>
      <c r="AE130" s="77" t="s">
        <v>146</v>
      </c>
      <c r="AF130" s="23">
        <v>32250</v>
      </c>
    </row>
    <row r="131" spans="1:33" customHeight="1" ht="12" hidden="true" s="50" customFormat="1">
      <c r="A131" s="79"/>
      <c r="B131" s="42"/>
      <c r="C131" s="92"/>
      <c r="D131" s="43"/>
      <c r="E131" s="43"/>
      <c r="F131" s="43"/>
      <c r="G131" s="43"/>
      <c r="I131" s="49"/>
      <c r="J131" s="23"/>
      <c r="K131" s="67"/>
      <c r="L131" s="23"/>
      <c r="M131" s="67"/>
      <c r="N131" s="23"/>
      <c r="O131" s="24"/>
      <c r="P131" s="23"/>
      <c r="Q131" s="24"/>
      <c r="R131" s="23"/>
      <c r="S131" s="24"/>
      <c r="T131" s="23"/>
      <c r="U131" s="24"/>
      <c r="V131" s="23"/>
      <c r="W131" s="24"/>
      <c r="X131" s="23"/>
      <c r="Y131" s="24"/>
      <c r="Z131" s="23"/>
      <c r="AA131" s="24"/>
      <c r="AB131" s="23"/>
      <c r="AC131" s="64"/>
      <c r="AD131" s="76"/>
      <c r="AE131" s="77" t="s">
        <v>147</v>
      </c>
      <c r="AF131" s="23">
        <v>32250</v>
      </c>
    </row>
    <row r="132" spans="1:33" customHeight="1" ht="12" hidden="true" s="50" customFormat="1">
      <c r="A132" s="79"/>
      <c r="B132" s="42"/>
      <c r="C132" s="92"/>
      <c r="D132" s="43"/>
      <c r="E132" s="43"/>
      <c r="F132" s="43"/>
      <c r="G132" s="43"/>
      <c r="I132" s="49"/>
      <c r="J132" s="23"/>
      <c r="K132" s="67"/>
      <c r="L132" s="23"/>
      <c r="M132" s="67"/>
      <c r="N132" s="23"/>
      <c r="O132" s="24"/>
      <c r="P132" s="23"/>
      <c r="Q132" s="24"/>
      <c r="R132" s="23"/>
      <c r="S132" s="24"/>
      <c r="T132" s="23"/>
      <c r="U132" s="24"/>
      <c r="V132" s="23"/>
      <c r="W132" s="24"/>
      <c r="X132" s="23"/>
      <c r="Y132" s="24"/>
      <c r="Z132" s="23"/>
      <c r="AA132" s="24"/>
      <c r="AB132" s="23"/>
      <c r="AC132" s="64"/>
      <c r="AD132" s="76"/>
      <c r="AE132" s="77" t="s">
        <v>148</v>
      </c>
      <c r="AF132" s="23">
        <v>32250</v>
      </c>
    </row>
    <row r="133" spans="1:33" customHeight="1" ht="12" hidden="true" s="50" customFormat="1">
      <c r="A133" s="79"/>
      <c r="B133" s="42"/>
      <c r="C133" s="92"/>
      <c r="D133" s="43"/>
      <c r="E133" s="43"/>
      <c r="F133" s="43"/>
      <c r="G133" s="43"/>
      <c r="I133" s="49"/>
      <c r="J133" s="23"/>
      <c r="K133" s="67"/>
      <c r="L133" s="23"/>
      <c r="M133" s="67"/>
      <c r="N133" s="23"/>
      <c r="O133" s="24"/>
      <c r="P133" s="23"/>
      <c r="Q133" s="24"/>
      <c r="R133" s="23"/>
      <c r="S133" s="24"/>
      <c r="T133" s="23"/>
      <c r="U133" s="24"/>
      <c r="V133" s="23"/>
      <c r="W133" s="24"/>
      <c r="X133" s="23"/>
      <c r="Y133" s="24"/>
      <c r="Z133" s="23"/>
      <c r="AA133" s="24"/>
      <c r="AB133" s="23"/>
      <c r="AC133" s="64"/>
      <c r="AD133" s="76"/>
      <c r="AE133" s="77" t="s">
        <v>149</v>
      </c>
      <c r="AF133" s="23">
        <v>32250</v>
      </c>
    </row>
    <row r="134" spans="1:33" customHeight="1" ht="12" hidden="true" s="50" customFormat="1">
      <c r="A134" s="79"/>
      <c r="B134" s="42"/>
      <c r="C134" s="92"/>
      <c r="D134" s="43"/>
      <c r="E134" s="43"/>
      <c r="F134" s="43"/>
      <c r="G134" s="43"/>
      <c r="I134" s="49"/>
      <c r="J134" s="23"/>
      <c r="K134" s="67"/>
      <c r="L134" s="23"/>
      <c r="M134" s="67"/>
      <c r="N134" s="23"/>
      <c r="O134" s="24"/>
      <c r="P134" s="23"/>
      <c r="Q134" s="24"/>
      <c r="R134" s="23"/>
      <c r="S134" s="24"/>
      <c r="T134" s="23"/>
      <c r="U134" s="24"/>
      <c r="V134" s="23"/>
      <c r="W134" s="24"/>
      <c r="X134" s="23"/>
      <c r="Y134" s="24"/>
      <c r="Z134" s="23"/>
      <c r="AA134" s="24"/>
      <c r="AB134" s="23"/>
      <c r="AC134" s="64"/>
      <c r="AD134" s="76"/>
      <c r="AE134" s="77" t="s">
        <v>150</v>
      </c>
      <c r="AF134" s="23">
        <v>32250</v>
      </c>
    </row>
    <row r="135" spans="1:33" customHeight="1" ht="12" hidden="true" s="50" customFormat="1">
      <c r="A135" s="79"/>
      <c r="B135" s="42"/>
      <c r="C135" s="92"/>
      <c r="D135" s="43"/>
      <c r="E135" s="43"/>
      <c r="F135" s="43"/>
      <c r="G135" s="43"/>
      <c r="I135" s="49"/>
      <c r="J135" s="23"/>
      <c r="K135" s="67"/>
      <c r="L135" s="23"/>
      <c r="M135" s="67"/>
      <c r="N135" s="23"/>
      <c r="O135" s="24"/>
      <c r="P135" s="23"/>
      <c r="Q135" s="24"/>
      <c r="R135" s="23"/>
      <c r="S135" s="24"/>
      <c r="T135" s="23"/>
      <c r="U135" s="24"/>
      <c r="V135" s="23"/>
      <c r="W135" s="24"/>
      <c r="X135" s="23"/>
      <c r="Y135" s="24"/>
      <c r="Z135" s="23"/>
      <c r="AA135" s="24"/>
      <c r="AB135" s="23"/>
      <c r="AC135" s="64"/>
      <c r="AD135" s="76"/>
      <c r="AE135" s="77" t="s">
        <v>151</v>
      </c>
      <c r="AF135" s="23">
        <v>32250</v>
      </c>
    </row>
    <row r="136" spans="1:33" customHeight="1" ht="12" hidden="true" s="50" customFormat="1">
      <c r="A136" s="79"/>
      <c r="B136" s="42"/>
      <c r="C136" s="92"/>
      <c r="D136" s="43"/>
      <c r="E136" s="43"/>
      <c r="F136" s="43"/>
      <c r="G136" s="43"/>
      <c r="I136" s="49"/>
      <c r="J136" s="23"/>
      <c r="K136" s="67"/>
      <c r="L136" s="23"/>
      <c r="M136" s="67"/>
      <c r="N136" s="23"/>
      <c r="O136" s="24"/>
      <c r="P136" s="23"/>
      <c r="Q136" s="24"/>
      <c r="R136" s="23"/>
      <c r="S136" s="24"/>
      <c r="T136" s="23"/>
      <c r="U136" s="24"/>
      <c r="V136" s="23"/>
      <c r="W136" s="24"/>
      <c r="X136" s="23"/>
      <c r="Y136" s="24"/>
      <c r="Z136" s="23"/>
      <c r="AA136" s="24"/>
      <c r="AB136" s="23"/>
      <c r="AC136" s="64"/>
      <c r="AD136" s="76"/>
      <c r="AE136" s="77" t="s">
        <v>152</v>
      </c>
      <c r="AF136" s="23">
        <v>32250</v>
      </c>
    </row>
    <row r="137" spans="1:33" customHeight="1" ht="12" hidden="true" s="50" customFormat="1">
      <c r="A137" s="79"/>
      <c r="B137" s="42"/>
      <c r="C137" s="92"/>
      <c r="D137" s="43"/>
      <c r="E137" s="43"/>
      <c r="F137" s="43"/>
      <c r="G137" s="43"/>
      <c r="I137" s="49"/>
      <c r="J137" s="23"/>
      <c r="K137" s="67"/>
      <c r="L137" s="23"/>
      <c r="M137" s="67"/>
      <c r="N137" s="23"/>
      <c r="O137" s="24"/>
      <c r="P137" s="23"/>
      <c r="Q137" s="24"/>
      <c r="R137" s="23"/>
      <c r="S137" s="24"/>
      <c r="T137" s="23"/>
      <c r="U137" s="24"/>
      <c r="V137" s="23"/>
      <c r="W137" s="24"/>
      <c r="X137" s="23"/>
      <c r="Y137" s="24"/>
      <c r="Z137" s="23"/>
      <c r="AA137" s="24"/>
      <c r="AB137" s="23"/>
      <c r="AC137" s="64"/>
      <c r="AD137" s="76"/>
      <c r="AE137" s="77" t="s">
        <v>153</v>
      </c>
      <c r="AF137" s="23">
        <v>32250</v>
      </c>
    </row>
    <row r="138" spans="1:33" customHeight="1" ht="12" hidden="true" s="50" customFormat="1">
      <c r="A138" s="79"/>
      <c r="B138" s="42"/>
      <c r="C138" s="92"/>
      <c r="D138" s="43"/>
      <c r="E138" s="43"/>
      <c r="F138" s="43"/>
      <c r="G138" s="43"/>
      <c r="I138" s="49"/>
      <c r="J138" s="23"/>
      <c r="K138" s="67"/>
      <c r="L138" s="23"/>
      <c r="M138" s="67"/>
      <c r="N138" s="23"/>
      <c r="O138" s="24"/>
      <c r="P138" s="23"/>
      <c r="Q138" s="24"/>
      <c r="R138" s="23"/>
      <c r="S138" s="24"/>
      <c r="T138" s="23"/>
      <c r="U138" s="24"/>
      <c r="V138" s="23"/>
      <c r="W138" s="24"/>
      <c r="X138" s="23"/>
      <c r="Y138" s="24"/>
      <c r="Z138" s="23"/>
      <c r="AA138" s="24"/>
      <c r="AB138" s="23"/>
      <c r="AC138" s="64"/>
      <c r="AD138" s="76"/>
      <c r="AE138" s="77" t="s">
        <v>154</v>
      </c>
      <c r="AF138" s="23">
        <v>32250</v>
      </c>
    </row>
    <row r="139" spans="1:33" customHeight="1" ht="12" hidden="true" s="50" customFormat="1">
      <c r="A139" s="79"/>
      <c r="B139" s="42"/>
      <c r="C139" s="92"/>
      <c r="D139" s="43"/>
      <c r="E139" s="43"/>
      <c r="F139" s="43"/>
      <c r="G139" s="43"/>
      <c r="I139" s="49"/>
      <c r="J139" s="23"/>
      <c r="K139" s="67"/>
      <c r="L139" s="23"/>
      <c r="M139" s="67"/>
      <c r="N139" s="23"/>
      <c r="O139" s="24"/>
      <c r="P139" s="23"/>
      <c r="Q139" s="24"/>
      <c r="R139" s="23"/>
      <c r="S139" s="24"/>
      <c r="T139" s="23"/>
      <c r="U139" s="24"/>
      <c r="V139" s="23"/>
      <c r="W139" s="24"/>
      <c r="X139" s="23"/>
      <c r="Y139" s="24"/>
      <c r="Z139" s="23"/>
      <c r="AA139" s="24"/>
      <c r="AB139" s="23"/>
      <c r="AC139" s="64"/>
      <c r="AD139" s="76"/>
      <c r="AE139" s="77" t="s">
        <v>155</v>
      </c>
      <c r="AF139" s="23">
        <v>32250</v>
      </c>
    </row>
    <row r="140" spans="1:33" customHeight="1" ht="12" hidden="true" s="50" customFormat="1">
      <c r="A140" s="79"/>
      <c r="B140" s="42"/>
      <c r="C140" s="92"/>
      <c r="D140" s="43"/>
      <c r="E140" s="43"/>
      <c r="F140" s="43"/>
      <c r="G140" s="43"/>
      <c r="I140" s="49"/>
      <c r="J140" s="23"/>
      <c r="K140" s="67"/>
      <c r="L140" s="23"/>
      <c r="M140" s="67"/>
      <c r="N140" s="23"/>
      <c r="O140" s="24"/>
      <c r="P140" s="23"/>
      <c r="Q140" s="24"/>
      <c r="R140" s="23"/>
      <c r="S140" s="24"/>
      <c r="T140" s="23"/>
      <c r="U140" s="24"/>
      <c r="V140" s="23"/>
      <c r="W140" s="24"/>
      <c r="X140" s="23"/>
      <c r="Y140" s="24"/>
      <c r="Z140" s="23"/>
      <c r="AA140" s="24"/>
      <c r="AB140" s="23"/>
      <c r="AC140" s="64"/>
      <c r="AD140" s="76"/>
      <c r="AE140" s="77" t="s">
        <v>156</v>
      </c>
      <c r="AF140" s="23">
        <v>32250</v>
      </c>
    </row>
    <row r="141" spans="1:33" customHeight="1" ht="12" hidden="true" s="50" customFormat="1">
      <c r="A141" s="79"/>
      <c r="B141" s="42"/>
      <c r="C141" s="92"/>
      <c r="D141" s="43"/>
      <c r="E141" s="43"/>
      <c r="F141" s="43"/>
      <c r="G141" s="43"/>
      <c r="I141" s="49"/>
      <c r="J141" s="23"/>
      <c r="K141" s="67"/>
      <c r="L141" s="23"/>
      <c r="M141" s="67"/>
      <c r="N141" s="23"/>
      <c r="O141" s="24"/>
      <c r="P141" s="23"/>
      <c r="Q141" s="24"/>
      <c r="R141" s="23"/>
      <c r="S141" s="24"/>
      <c r="T141" s="23"/>
      <c r="U141" s="24"/>
      <c r="V141" s="23"/>
      <c r="W141" s="24"/>
      <c r="X141" s="23"/>
      <c r="Y141" s="24"/>
      <c r="Z141" s="23"/>
      <c r="AA141" s="24"/>
      <c r="AB141" s="23"/>
      <c r="AC141" s="64"/>
      <c r="AD141" s="76"/>
      <c r="AE141" s="77" t="s">
        <v>157</v>
      </c>
      <c r="AF141" s="23">
        <v>32250</v>
      </c>
    </row>
    <row r="142" spans="1:33" customHeight="1" ht="12" hidden="true" s="50" customFormat="1">
      <c r="A142" s="79"/>
      <c r="B142" s="42"/>
      <c r="C142" s="92"/>
      <c r="D142" s="43"/>
      <c r="E142" s="43"/>
      <c r="F142" s="43"/>
      <c r="G142" s="43"/>
      <c r="I142" s="49"/>
      <c r="J142" s="23"/>
      <c r="K142" s="67"/>
      <c r="L142" s="23"/>
      <c r="M142" s="67"/>
      <c r="N142" s="23"/>
      <c r="O142" s="24"/>
      <c r="P142" s="23"/>
      <c r="Q142" s="24"/>
      <c r="R142" s="23"/>
      <c r="S142" s="24"/>
      <c r="T142" s="23"/>
      <c r="U142" s="24"/>
      <c r="V142" s="23"/>
      <c r="W142" s="24"/>
      <c r="X142" s="23"/>
      <c r="Y142" s="24"/>
      <c r="Z142" s="23"/>
      <c r="AA142" s="24"/>
      <c r="AB142" s="23"/>
      <c r="AC142" s="64"/>
      <c r="AD142" s="76"/>
      <c r="AE142" s="77" t="s">
        <v>158</v>
      </c>
      <c r="AF142" s="23">
        <v>32250</v>
      </c>
    </row>
    <row r="143" spans="1:33" customHeight="1" ht="12" hidden="true" s="50" customFormat="1">
      <c r="A143" s="79"/>
      <c r="B143" s="42"/>
      <c r="C143" s="92"/>
      <c r="D143" s="43"/>
      <c r="E143" s="43"/>
      <c r="F143" s="43"/>
      <c r="G143" s="43"/>
      <c r="I143" s="49"/>
      <c r="J143" s="23"/>
      <c r="K143" s="67"/>
      <c r="L143" s="23"/>
      <c r="M143" s="67"/>
      <c r="N143" s="23"/>
      <c r="O143" s="24"/>
      <c r="P143" s="23"/>
      <c r="Q143" s="24"/>
      <c r="R143" s="23"/>
      <c r="S143" s="24"/>
      <c r="T143" s="23"/>
      <c r="U143" s="24"/>
      <c r="V143" s="23"/>
      <c r="W143" s="24"/>
      <c r="X143" s="23"/>
      <c r="Y143" s="24"/>
      <c r="Z143" s="23"/>
      <c r="AA143" s="24"/>
      <c r="AB143" s="23"/>
      <c r="AC143" s="64"/>
      <c r="AD143" s="76"/>
      <c r="AE143" s="77" t="s">
        <v>159</v>
      </c>
      <c r="AF143" s="23">
        <v>32250</v>
      </c>
    </row>
    <row r="144" spans="1:33" customHeight="1" ht="12" hidden="true" s="50" customFormat="1">
      <c r="A144" s="79"/>
      <c r="B144" s="42"/>
      <c r="C144" s="92"/>
      <c r="D144" s="43"/>
      <c r="E144" s="43"/>
      <c r="F144" s="43"/>
      <c r="G144" s="43"/>
      <c r="I144" s="49"/>
      <c r="J144" s="23"/>
      <c r="K144" s="67"/>
      <c r="L144" s="23"/>
      <c r="M144" s="67"/>
      <c r="N144" s="23"/>
      <c r="O144" s="24"/>
      <c r="P144" s="23"/>
      <c r="Q144" s="24"/>
      <c r="R144" s="23"/>
      <c r="S144" s="24"/>
      <c r="T144" s="23"/>
      <c r="U144" s="24"/>
      <c r="V144" s="23"/>
      <c r="W144" s="24"/>
      <c r="X144" s="23"/>
      <c r="Y144" s="24"/>
      <c r="Z144" s="23"/>
      <c r="AA144" s="24"/>
      <c r="AB144" s="23"/>
      <c r="AC144" s="64"/>
      <c r="AD144" s="76"/>
      <c r="AE144" s="77" t="s">
        <v>160</v>
      </c>
      <c r="AF144" s="23">
        <v>30100</v>
      </c>
    </row>
    <row r="145" spans="1:33" customHeight="1" ht="12" hidden="true" s="50" customFormat="1">
      <c r="A145" s="79"/>
      <c r="B145" s="42"/>
      <c r="C145" s="92"/>
      <c r="D145" s="43"/>
      <c r="E145" s="43"/>
      <c r="F145" s="43"/>
      <c r="G145" s="43"/>
      <c r="I145" s="49"/>
      <c r="J145" s="23"/>
      <c r="K145" s="67"/>
      <c r="L145" s="23"/>
      <c r="M145" s="67"/>
      <c r="N145" s="23"/>
      <c r="O145" s="24"/>
      <c r="P145" s="23"/>
      <c r="Q145" s="24"/>
      <c r="R145" s="23"/>
      <c r="S145" s="24"/>
      <c r="T145" s="23"/>
      <c r="U145" s="24"/>
      <c r="V145" s="23"/>
      <c r="W145" s="24"/>
      <c r="X145" s="23"/>
      <c r="Y145" s="24"/>
      <c r="Z145" s="23"/>
      <c r="AA145" s="24"/>
      <c r="AB145" s="23"/>
      <c r="AC145" s="64"/>
      <c r="AD145" s="76"/>
      <c r="AE145" s="77" t="s">
        <v>161</v>
      </c>
      <c r="AF145" s="23">
        <v>32250</v>
      </c>
    </row>
    <row r="146" spans="1:33" customHeight="1" ht="12" hidden="true" s="50" customFormat="1">
      <c r="A146" s="79"/>
      <c r="B146" s="42"/>
      <c r="C146" s="92"/>
      <c r="D146" s="43"/>
      <c r="E146" s="43"/>
      <c r="F146" s="43"/>
      <c r="G146" s="43"/>
      <c r="I146" s="49"/>
      <c r="J146" s="23"/>
      <c r="K146" s="67"/>
      <c r="L146" s="23"/>
      <c r="M146" s="67"/>
      <c r="N146" s="23"/>
      <c r="O146" s="24"/>
      <c r="P146" s="23"/>
      <c r="Q146" s="24"/>
      <c r="R146" s="23"/>
      <c r="S146" s="24"/>
      <c r="T146" s="23"/>
      <c r="U146" s="24"/>
      <c r="V146" s="23"/>
      <c r="W146" s="24"/>
      <c r="X146" s="23"/>
      <c r="Y146" s="24"/>
      <c r="Z146" s="23"/>
      <c r="AA146" s="24"/>
      <c r="AB146" s="23"/>
      <c r="AC146" s="64"/>
      <c r="AD146" s="76"/>
      <c r="AE146" s="77" t="s">
        <v>162</v>
      </c>
      <c r="AF146" s="23">
        <v>32250</v>
      </c>
    </row>
    <row r="147" spans="1:33" customHeight="1" ht="12" hidden="true" s="50" customFormat="1">
      <c r="A147" s="79"/>
      <c r="B147" s="42"/>
      <c r="C147" s="92"/>
      <c r="D147" s="43"/>
      <c r="E147" s="43"/>
      <c r="F147" s="43"/>
      <c r="G147" s="43"/>
      <c r="I147" s="49"/>
      <c r="J147" s="23"/>
      <c r="K147" s="67"/>
      <c r="L147" s="23"/>
      <c r="M147" s="67"/>
      <c r="N147" s="23"/>
      <c r="O147" s="24"/>
      <c r="P147" s="23"/>
      <c r="Q147" s="24"/>
      <c r="R147" s="23"/>
      <c r="S147" s="24"/>
      <c r="T147" s="23"/>
      <c r="U147" s="24"/>
      <c r="V147" s="23"/>
      <c r="W147" s="24"/>
      <c r="X147" s="23"/>
      <c r="Y147" s="24"/>
      <c r="Z147" s="23"/>
      <c r="AA147" s="24"/>
      <c r="AB147" s="23"/>
      <c r="AC147" s="64"/>
      <c r="AD147" s="76"/>
      <c r="AE147" s="77" t="s">
        <v>163</v>
      </c>
      <c r="AF147" s="23">
        <v>32250</v>
      </c>
    </row>
    <row r="148" spans="1:33" customHeight="1" ht="12" hidden="true" s="50" customFormat="1">
      <c r="A148" s="79"/>
      <c r="B148" s="42"/>
      <c r="C148" s="92"/>
      <c r="D148" s="43"/>
      <c r="E148" s="43"/>
      <c r="F148" s="43"/>
      <c r="G148" s="43"/>
      <c r="I148" s="49"/>
      <c r="J148" s="23"/>
      <c r="K148" s="67"/>
      <c r="L148" s="23"/>
      <c r="M148" s="67"/>
      <c r="N148" s="23"/>
      <c r="O148" s="24"/>
      <c r="P148" s="23"/>
      <c r="Q148" s="24"/>
      <c r="R148" s="23"/>
      <c r="S148" s="24"/>
      <c r="T148" s="23"/>
      <c r="U148" s="24"/>
      <c r="V148" s="23"/>
      <c r="W148" s="24"/>
      <c r="X148" s="23"/>
      <c r="Y148" s="24"/>
      <c r="Z148" s="23"/>
      <c r="AA148" s="24"/>
      <c r="AB148" s="23"/>
      <c r="AC148" s="64"/>
      <c r="AD148" s="76"/>
      <c r="AE148" s="77" t="s">
        <v>164</v>
      </c>
      <c r="AF148" s="23">
        <v>32250</v>
      </c>
    </row>
    <row r="149" spans="1:33" customHeight="1" ht="12" hidden="true" s="50" customFormat="1">
      <c r="A149" s="79"/>
      <c r="B149" s="42"/>
      <c r="C149" s="92"/>
      <c r="D149" s="43"/>
      <c r="E149" s="43"/>
      <c r="F149" s="43"/>
      <c r="G149" s="43"/>
      <c r="I149" s="49"/>
      <c r="J149" s="23"/>
      <c r="K149" s="67"/>
      <c r="L149" s="23"/>
      <c r="M149" s="67"/>
      <c r="N149" s="23"/>
      <c r="O149" s="24"/>
      <c r="P149" s="23"/>
      <c r="Q149" s="24"/>
      <c r="R149" s="23"/>
      <c r="S149" s="24"/>
      <c r="T149" s="23"/>
      <c r="U149" s="24"/>
      <c r="V149" s="23"/>
      <c r="W149" s="24"/>
      <c r="X149" s="23"/>
      <c r="Y149" s="24"/>
      <c r="Z149" s="23"/>
      <c r="AA149" s="24"/>
      <c r="AB149" s="23"/>
      <c r="AC149" s="64"/>
      <c r="AD149" s="76"/>
      <c r="AE149" s="77" t="s">
        <v>165</v>
      </c>
      <c r="AF149" s="23">
        <v>32250</v>
      </c>
    </row>
    <row r="150" spans="1:33" customHeight="1" ht="12" hidden="true" s="50" customFormat="1">
      <c r="A150" s="79"/>
      <c r="B150" s="42"/>
      <c r="C150" s="92"/>
      <c r="D150" s="43"/>
      <c r="E150" s="43"/>
      <c r="F150" s="43"/>
      <c r="G150" s="43"/>
      <c r="I150" s="49"/>
      <c r="J150" s="23"/>
      <c r="K150" s="67"/>
      <c r="L150" s="23"/>
      <c r="M150" s="67"/>
      <c r="N150" s="23"/>
      <c r="O150" s="24"/>
      <c r="P150" s="23"/>
      <c r="Q150" s="24"/>
      <c r="R150" s="23"/>
      <c r="S150" s="24"/>
      <c r="T150" s="23"/>
      <c r="U150" s="24"/>
      <c r="V150" s="23"/>
      <c r="W150" s="24"/>
      <c r="X150" s="23"/>
      <c r="Y150" s="24"/>
      <c r="Z150" s="23"/>
      <c r="AA150" s="24"/>
      <c r="AB150" s="23"/>
      <c r="AC150" s="64"/>
      <c r="AD150" s="76"/>
      <c r="AE150" s="77" t="s">
        <v>166</v>
      </c>
      <c r="AF150" s="23">
        <v>32250</v>
      </c>
    </row>
    <row r="151" spans="1:33" customHeight="1" ht="12" hidden="true" s="50" customFormat="1">
      <c r="A151" s="79"/>
      <c r="B151" s="42"/>
      <c r="C151" s="92"/>
      <c r="D151" s="43"/>
      <c r="E151" s="43"/>
      <c r="F151" s="43"/>
      <c r="G151" s="43"/>
      <c r="I151" s="49"/>
      <c r="J151" s="23"/>
      <c r="K151" s="67"/>
      <c r="L151" s="23"/>
      <c r="M151" s="67"/>
      <c r="N151" s="23"/>
      <c r="O151" s="24"/>
      <c r="P151" s="23"/>
      <c r="Q151" s="24"/>
      <c r="R151" s="23"/>
      <c r="S151" s="24"/>
      <c r="T151" s="23"/>
      <c r="U151" s="24"/>
      <c r="V151" s="23"/>
      <c r="W151" s="24"/>
      <c r="X151" s="23"/>
      <c r="Y151" s="24"/>
      <c r="Z151" s="23"/>
      <c r="AA151" s="24"/>
      <c r="AB151" s="23"/>
      <c r="AC151" s="64"/>
      <c r="AD151" s="76"/>
      <c r="AE151" s="77" t="s">
        <v>167</v>
      </c>
      <c r="AF151" s="23">
        <v>32250</v>
      </c>
    </row>
    <row r="152" spans="1:33" customHeight="1" ht="12" hidden="true" s="50" customFormat="1">
      <c r="A152" s="79"/>
      <c r="B152" s="42"/>
      <c r="C152" s="92"/>
      <c r="D152" s="43"/>
      <c r="E152" s="43"/>
      <c r="F152" s="43"/>
      <c r="G152" s="43"/>
      <c r="I152" s="49"/>
      <c r="J152" s="23"/>
      <c r="K152" s="67"/>
      <c r="L152" s="23"/>
      <c r="M152" s="67"/>
      <c r="N152" s="23"/>
      <c r="O152" s="24"/>
      <c r="P152" s="23"/>
      <c r="Q152" s="24"/>
      <c r="R152" s="23"/>
      <c r="S152" s="24"/>
      <c r="T152" s="23"/>
      <c r="U152" s="24"/>
      <c r="V152" s="23"/>
      <c r="W152" s="24"/>
      <c r="X152" s="23"/>
      <c r="Y152" s="24"/>
      <c r="Z152" s="23"/>
      <c r="AA152" s="24"/>
      <c r="AB152" s="23"/>
      <c r="AC152" s="64"/>
      <c r="AD152" s="76"/>
      <c r="AE152" s="77" t="s">
        <v>168</v>
      </c>
      <c r="AF152" s="23">
        <v>32250</v>
      </c>
    </row>
    <row r="153" spans="1:33" customHeight="1" ht="12" hidden="true" s="50" customFormat="1">
      <c r="A153" s="79"/>
      <c r="B153" s="42"/>
      <c r="C153" s="92"/>
      <c r="D153" s="43"/>
      <c r="E153" s="43"/>
      <c r="F153" s="43"/>
      <c r="G153" s="43"/>
      <c r="I153" s="49"/>
      <c r="J153" s="23"/>
      <c r="K153" s="67"/>
      <c r="L153" s="23"/>
      <c r="M153" s="67"/>
      <c r="N153" s="23"/>
      <c r="O153" s="24"/>
      <c r="P153" s="23"/>
      <c r="Q153" s="24"/>
      <c r="R153" s="23"/>
      <c r="S153" s="24"/>
      <c r="T153" s="23"/>
      <c r="U153" s="24"/>
      <c r="V153" s="23"/>
      <c r="W153" s="24"/>
      <c r="X153" s="23"/>
      <c r="Y153" s="24"/>
      <c r="Z153" s="23"/>
      <c r="AA153" s="24"/>
      <c r="AB153" s="23"/>
      <c r="AC153" s="64"/>
      <c r="AD153" s="76"/>
      <c r="AE153" s="77" t="s">
        <v>169</v>
      </c>
      <c r="AF153" s="23">
        <v>32250</v>
      </c>
    </row>
    <row r="154" spans="1:33" customHeight="1" ht="12" hidden="true" s="50" customFormat="1">
      <c r="A154" s="79"/>
      <c r="B154" s="42"/>
      <c r="C154" s="92"/>
      <c r="D154" s="43"/>
      <c r="E154" s="43"/>
      <c r="F154" s="43"/>
      <c r="G154" s="43"/>
      <c r="I154" s="49"/>
      <c r="J154" s="23"/>
      <c r="K154" s="67"/>
      <c r="L154" s="23"/>
      <c r="M154" s="67"/>
      <c r="N154" s="23"/>
      <c r="O154" s="24"/>
      <c r="P154" s="23"/>
      <c r="Q154" s="24"/>
      <c r="R154" s="23"/>
      <c r="S154" s="24"/>
      <c r="T154" s="23"/>
      <c r="U154" s="24"/>
      <c r="V154" s="23"/>
      <c r="W154" s="24"/>
      <c r="X154" s="23"/>
      <c r="Y154" s="24"/>
      <c r="Z154" s="23"/>
      <c r="AA154" s="24"/>
      <c r="AB154" s="23"/>
      <c r="AC154" s="64"/>
      <c r="AD154" s="76"/>
      <c r="AE154" s="77" t="s">
        <v>170</v>
      </c>
      <c r="AF154" s="23">
        <v>32250</v>
      </c>
    </row>
    <row r="155" spans="1:33" customHeight="1" ht="12" hidden="true" s="50" customFormat="1">
      <c r="A155" s="79"/>
      <c r="B155" s="42"/>
      <c r="C155" s="92"/>
      <c r="D155" s="43"/>
      <c r="E155" s="43"/>
      <c r="F155" s="43"/>
      <c r="G155" s="43"/>
      <c r="I155" s="49"/>
      <c r="J155" s="23"/>
      <c r="K155" s="67"/>
      <c r="L155" s="23"/>
      <c r="M155" s="67"/>
      <c r="N155" s="23"/>
      <c r="O155" s="24"/>
      <c r="P155" s="23"/>
      <c r="Q155" s="24"/>
      <c r="R155" s="23"/>
      <c r="S155" s="24"/>
      <c r="T155" s="23"/>
      <c r="U155" s="24"/>
      <c r="V155" s="23"/>
      <c r="W155" s="24"/>
      <c r="X155" s="23"/>
      <c r="Y155" s="24"/>
      <c r="Z155" s="23"/>
      <c r="AA155" s="24"/>
      <c r="AB155" s="23"/>
      <c r="AC155" s="64"/>
      <c r="AD155" s="76"/>
      <c r="AE155" s="77" t="s">
        <v>171</v>
      </c>
      <c r="AF155" s="23">
        <v>32250</v>
      </c>
    </row>
    <row r="156" spans="1:33" customHeight="1" ht="12" hidden="true" s="50" customFormat="1">
      <c r="A156" s="79"/>
      <c r="B156" s="42"/>
      <c r="C156" s="92"/>
      <c r="D156" s="43"/>
      <c r="E156" s="43"/>
      <c r="F156" s="43"/>
      <c r="G156" s="43"/>
      <c r="I156" s="49"/>
      <c r="J156" s="23"/>
      <c r="K156" s="67"/>
      <c r="L156" s="23"/>
      <c r="M156" s="67"/>
      <c r="N156" s="23"/>
      <c r="O156" s="24"/>
      <c r="P156" s="23"/>
      <c r="Q156" s="24"/>
      <c r="R156" s="23"/>
      <c r="S156" s="24"/>
      <c r="T156" s="23"/>
      <c r="U156" s="24"/>
      <c r="V156" s="23"/>
      <c r="W156" s="24"/>
      <c r="X156" s="23"/>
      <c r="Y156" s="24"/>
      <c r="Z156" s="23"/>
      <c r="AA156" s="24"/>
      <c r="AB156" s="23"/>
      <c r="AC156" s="64"/>
      <c r="AD156" s="76"/>
      <c r="AE156" s="77" t="s">
        <v>172</v>
      </c>
      <c r="AF156" s="23">
        <v>32250</v>
      </c>
    </row>
    <row r="157" spans="1:33" customHeight="1" ht="12" hidden="true" s="50" customFormat="1">
      <c r="A157" s="79"/>
      <c r="B157" s="42"/>
      <c r="C157" s="92"/>
      <c r="D157" s="43"/>
      <c r="E157" s="43"/>
      <c r="F157" s="43"/>
      <c r="G157" s="43"/>
      <c r="I157" s="49"/>
      <c r="J157" s="23"/>
      <c r="K157" s="67"/>
      <c r="L157" s="23"/>
      <c r="M157" s="67"/>
      <c r="N157" s="23"/>
      <c r="O157" s="24"/>
      <c r="P157" s="23"/>
      <c r="Q157" s="24"/>
      <c r="R157" s="23"/>
      <c r="S157" s="24"/>
      <c r="T157" s="23"/>
      <c r="U157" s="24"/>
      <c r="V157" s="23"/>
      <c r="W157" s="24"/>
      <c r="X157" s="23"/>
      <c r="Y157" s="24"/>
      <c r="Z157" s="23"/>
      <c r="AA157" s="24"/>
      <c r="AB157" s="23"/>
      <c r="AC157" s="64"/>
      <c r="AD157" s="76"/>
      <c r="AE157" s="77" t="s">
        <v>173</v>
      </c>
      <c r="AF157" s="23">
        <v>27950</v>
      </c>
    </row>
    <row r="158" spans="1:33" customHeight="1" ht="12" hidden="true" s="50" customFormat="1">
      <c r="A158" s="79"/>
      <c r="B158" s="42"/>
      <c r="C158" s="92"/>
      <c r="D158" s="43"/>
      <c r="E158" s="43"/>
      <c r="F158" s="43"/>
      <c r="G158" s="43"/>
      <c r="I158" s="49"/>
      <c r="J158" s="23"/>
      <c r="K158" s="67"/>
      <c r="L158" s="23"/>
      <c r="M158" s="67"/>
      <c r="N158" s="23"/>
      <c r="O158" s="24"/>
      <c r="P158" s="23"/>
      <c r="Q158" s="24"/>
      <c r="R158" s="23"/>
      <c r="S158" s="24"/>
      <c r="T158" s="23"/>
      <c r="U158" s="24"/>
      <c r="V158" s="23"/>
      <c r="W158" s="24"/>
      <c r="X158" s="23"/>
      <c r="Y158" s="24"/>
      <c r="Z158" s="23"/>
      <c r="AA158" s="24"/>
      <c r="AB158" s="23"/>
      <c r="AC158" s="64"/>
      <c r="AD158" s="76"/>
      <c r="AE158" s="77" t="s">
        <v>174</v>
      </c>
      <c r="AF158" s="23">
        <v>32250</v>
      </c>
    </row>
    <row r="159" spans="1:33" customHeight="1" ht="12" hidden="true" s="50" customFormat="1">
      <c r="A159" s="79"/>
      <c r="B159" s="42"/>
      <c r="C159" s="92"/>
      <c r="D159" s="43"/>
      <c r="E159" s="43"/>
      <c r="F159" s="43"/>
      <c r="G159" s="43"/>
      <c r="I159" s="49"/>
      <c r="J159" s="23"/>
      <c r="K159" s="67"/>
      <c r="L159" s="23"/>
      <c r="M159" s="67"/>
      <c r="N159" s="23"/>
      <c r="O159" s="24"/>
      <c r="P159" s="23"/>
      <c r="Q159" s="24"/>
      <c r="R159" s="23"/>
      <c r="S159" s="24"/>
      <c r="T159" s="23"/>
      <c r="U159" s="24"/>
      <c r="V159" s="23"/>
      <c r="W159" s="24"/>
      <c r="X159" s="23"/>
      <c r="Y159" s="24"/>
      <c r="Z159" s="23"/>
      <c r="AA159" s="24"/>
      <c r="AB159" s="23"/>
      <c r="AC159" s="64"/>
      <c r="AD159" s="76"/>
      <c r="AE159" s="77" t="s">
        <v>175</v>
      </c>
      <c r="AF159" s="23">
        <v>32250</v>
      </c>
    </row>
    <row r="160" spans="1:33" customHeight="1" ht="12" hidden="true" s="50" customFormat="1">
      <c r="A160" s="79"/>
      <c r="B160" s="42"/>
      <c r="C160" s="92"/>
      <c r="D160" s="43"/>
      <c r="E160" s="43"/>
      <c r="F160" s="43"/>
      <c r="G160" s="43"/>
      <c r="I160" s="49"/>
      <c r="J160" s="23"/>
      <c r="K160" s="67"/>
      <c r="L160" s="23"/>
      <c r="M160" s="67"/>
      <c r="N160" s="23"/>
      <c r="O160" s="24"/>
      <c r="P160" s="23"/>
      <c r="Q160" s="24"/>
      <c r="R160" s="23"/>
      <c r="S160" s="24"/>
      <c r="T160" s="23"/>
      <c r="U160" s="24"/>
      <c r="V160" s="23"/>
      <c r="W160" s="24"/>
      <c r="X160" s="23"/>
      <c r="Y160" s="24"/>
      <c r="Z160" s="23"/>
      <c r="AA160" s="24"/>
      <c r="AB160" s="23"/>
      <c r="AC160" s="64"/>
      <c r="AD160" s="76"/>
      <c r="AE160" s="77" t="s">
        <v>176</v>
      </c>
      <c r="AF160" s="23">
        <v>32250</v>
      </c>
    </row>
    <row r="161" spans="1:33" customHeight="1" ht="12" hidden="true" s="50" customFormat="1">
      <c r="A161" s="79"/>
      <c r="B161" s="42"/>
      <c r="C161" s="92"/>
      <c r="D161" s="43"/>
      <c r="E161" s="43"/>
      <c r="F161" s="43"/>
      <c r="G161" s="43"/>
      <c r="I161" s="49"/>
      <c r="J161" s="23"/>
      <c r="K161" s="67"/>
      <c r="L161" s="23"/>
      <c r="M161" s="67"/>
      <c r="N161" s="23"/>
      <c r="O161" s="24"/>
      <c r="P161" s="23"/>
      <c r="Q161" s="24"/>
      <c r="R161" s="23"/>
      <c r="S161" s="24"/>
      <c r="T161" s="23"/>
      <c r="U161" s="24"/>
      <c r="V161" s="23"/>
      <c r="W161" s="24"/>
      <c r="X161" s="23"/>
      <c r="Y161" s="24"/>
      <c r="Z161" s="23"/>
      <c r="AA161" s="24"/>
      <c r="AB161" s="23"/>
      <c r="AC161" s="64"/>
      <c r="AD161" s="76"/>
      <c r="AE161" s="77" t="s">
        <v>177</v>
      </c>
      <c r="AF161" s="23">
        <v>32250</v>
      </c>
    </row>
    <row r="162" spans="1:33" customHeight="1" ht="12" hidden="true" s="50" customFormat="1">
      <c r="A162" s="79"/>
      <c r="B162" s="42"/>
      <c r="C162" s="92"/>
      <c r="D162" s="43"/>
      <c r="E162" s="43"/>
      <c r="F162" s="43"/>
      <c r="G162" s="43"/>
      <c r="I162" s="49"/>
      <c r="J162" s="23"/>
      <c r="K162" s="67"/>
      <c r="L162" s="23"/>
      <c r="M162" s="67"/>
      <c r="N162" s="23"/>
      <c r="O162" s="24"/>
      <c r="P162" s="23"/>
      <c r="Q162" s="24"/>
      <c r="R162" s="23"/>
      <c r="S162" s="24"/>
      <c r="T162" s="23"/>
      <c r="U162" s="24"/>
      <c r="V162" s="23"/>
      <c r="W162" s="24"/>
      <c r="X162" s="23"/>
      <c r="Y162" s="24"/>
      <c r="Z162" s="23"/>
      <c r="AA162" s="24"/>
      <c r="AB162" s="23"/>
      <c r="AC162" s="64"/>
      <c r="AD162" s="76"/>
      <c r="AE162" s="77" t="s">
        <v>178</v>
      </c>
      <c r="AF162" s="23">
        <v>32250</v>
      </c>
    </row>
    <row r="163" spans="1:33" customHeight="1" ht="12" hidden="true" s="50" customFormat="1">
      <c r="A163" s="79"/>
      <c r="B163" s="42"/>
      <c r="C163" s="92"/>
      <c r="D163" s="43"/>
      <c r="E163" s="43"/>
      <c r="F163" s="43"/>
      <c r="G163" s="43"/>
      <c r="I163" s="49"/>
      <c r="J163" s="23"/>
      <c r="K163" s="67"/>
      <c r="L163" s="23"/>
      <c r="M163" s="67"/>
      <c r="N163" s="23"/>
      <c r="O163" s="24"/>
      <c r="P163" s="23"/>
      <c r="Q163" s="24"/>
      <c r="R163" s="23"/>
      <c r="S163" s="24"/>
      <c r="T163" s="23"/>
      <c r="U163" s="24"/>
      <c r="V163" s="23"/>
      <c r="W163" s="24"/>
      <c r="X163" s="23"/>
      <c r="Y163" s="24"/>
      <c r="Z163" s="23"/>
      <c r="AA163" s="24"/>
      <c r="AB163" s="23"/>
      <c r="AC163" s="64"/>
      <c r="AD163" s="76"/>
      <c r="AE163" s="77" t="s">
        <v>179</v>
      </c>
      <c r="AF163" s="23">
        <v>32250</v>
      </c>
    </row>
    <row r="164" spans="1:33" customHeight="1" ht="12" hidden="true" s="50" customFormat="1">
      <c r="A164" s="79"/>
      <c r="B164" s="42"/>
      <c r="C164" s="92"/>
      <c r="D164" s="43"/>
      <c r="E164" s="43"/>
      <c r="F164" s="43"/>
      <c r="G164" s="43"/>
      <c r="I164" s="49"/>
      <c r="J164" s="23"/>
      <c r="K164" s="67"/>
      <c r="L164" s="23"/>
      <c r="M164" s="67"/>
      <c r="N164" s="23"/>
      <c r="O164" s="24"/>
      <c r="P164" s="23"/>
      <c r="Q164" s="24"/>
      <c r="R164" s="23"/>
      <c r="S164" s="24"/>
      <c r="T164" s="23"/>
      <c r="U164" s="24"/>
      <c r="V164" s="23"/>
      <c r="W164" s="24"/>
      <c r="X164" s="23"/>
      <c r="Y164" s="24"/>
      <c r="Z164" s="23"/>
      <c r="AA164" s="24"/>
      <c r="AB164" s="23"/>
      <c r="AC164" s="64"/>
      <c r="AD164" s="76"/>
      <c r="AE164" s="77" t="s">
        <v>180</v>
      </c>
      <c r="AF164" s="23">
        <v>32250</v>
      </c>
    </row>
    <row r="165" spans="1:33" customHeight="1" ht="12" hidden="true" s="50" customFormat="1">
      <c r="A165" s="79"/>
      <c r="B165" s="42"/>
      <c r="C165" s="92"/>
      <c r="D165" s="43"/>
      <c r="E165" s="43"/>
      <c r="F165" s="43"/>
      <c r="G165" s="43"/>
      <c r="I165" s="49"/>
      <c r="J165" s="23"/>
      <c r="K165" s="67"/>
      <c r="L165" s="23"/>
      <c r="M165" s="67"/>
      <c r="N165" s="23"/>
      <c r="O165" s="24"/>
      <c r="P165" s="23"/>
      <c r="Q165" s="24"/>
      <c r="R165" s="23"/>
      <c r="S165" s="24"/>
      <c r="T165" s="23"/>
      <c r="U165" s="24"/>
      <c r="V165" s="23"/>
      <c r="W165" s="24"/>
      <c r="X165" s="23"/>
      <c r="Y165" s="24"/>
      <c r="Z165" s="23"/>
      <c r="AA165" s="24"/>
      <c r="AB165" s="23"/>
      <c r="AC165" s="64"/>
      <c r="AD165" s="76"/>
      <c r="AE165" s="77"/>
      <c r="AF165" s="23"/>
    </row>
    <row r="166" spans="1:33" customHeight="1" ht="12" hidden="true" s="50" customFormat="1">
      <c r="A166" s="79"/>
      <c r="B166" s="42"/>
      <c r="C166" s="92"/>
      <c r="D166" s="43"/>
      <c r="E166" s="43"/>
      <c r="F166" s="43"/>
      <c r="G166" s="43"/>
      <c r="I166" s="49"/>
      <c r="J166" s="23"/>
      <c r="K166" s="67"/>
      <c r="L166" s="23"/>
      <c r="M166" s="67"/>
      <c r="N166" s="23"/>
      <c r="O166" s="24"/>
      <c r="P166" s="23"/>
      <c r="Q166" s="24"/>
      <c r="R166" s="23"/>
      <c r="S166" s="24"/>
      <c r="T166" s="23"/>
      <c r="U166" s="24"/>
      <c r="V166" s="23"/>
      <c r="W166" s="24"/>
      <c r="X166" s="23"/>
      <c r="Y166" s="24"/>
      <c r="Z166" s="23"/>
      <c r="AA166" s="24"/>
      <c r="AB166" s="23"/>
      <c r="AC166" s="64"/>
      <c r="AD166" s="76"/>
      <c r="AE166" s="77"/>
      <c r="AF166" s="23"/>
    </row>
    <row r="167" spans="1:33" customHeight="1" ht="12" s="50" customFormat="1">
      <c r="A167" s="79" t="s">
        <v>88</v>
      </c>
      <c r="B167" s="42"/>
      <c r="C167" s="92">
        <f>SUM(I167:AF167)</f>
        <v>1301463.69</v>
      </c>
      <c r="D167" s="43"/>
      <c r="E167" s="43"/>
      <c r="F167" s="43"/>
      <c r="G167" s="43"/>
      <c r="I167" s="49"/>
      <c r="J167" s="23"/>
      <c r="K167" s="67"/>
      <c r="L167" s="23"/>
      <c r="M167" s="67"/>
      <c r="N167" s="23"/>
      <c r="O167" s="24"/>
      <c r="P167" s="23"/>
      <c r="Q167" s="24"/>
      <c r="R167" s="23"/>
      <c r="S167" s="24"/>
      <c r="T167" s="23"/>
      <c r="U167" s="24"/>
      <c r="V167" s="23"/>
      <c r="W167" s="24"/>
      <c r="X167" s="23"/>
      <c r="Y167" s="24"/>
      <c r="Z167" s="61"/>
      <c r="AA167" s="24"/>
      <c r="AB167" s="61">
        <f>SUM(AB168:AB169)</f>
        <v>81573.52</v>
      </c>
      <c r="AC167" s="64"/>
      <c r="AD167" s="76"/>
      <c r="AE167" s="77"/>
      <c r="AF167" s="61">
        <f>SUM(AF168:AF169)</f>
        <v>1219890.17</v>
      </c>
    </row>
    <row r="168" spans="1:33" customHeight="1" ht="12" s="50" customFormat="1">
      <c r="A168" s="79" t="s">
        <v>89</v>
      </c>
      <c r="B168" s="42"/>
      <c r="C168" s="92"/>
      <c r="D168" s="43"/>
      <c r="E168" s="43"/>
      <c r="F168" s="43"/>
      <c r="G168" s="43"/>
      <c r="I168" s="49"/>
      <c r="J168" s="23"/>
      <c r="K168" s="67"/>
      <c r="L168" s="23"/>
      <c r="M168" s="67"/>
      <c r="N168" s="23"/>
      <c r="O168" s="24"/>
      <c r="P168" s="23"/>
      <c r="Q168" s="24"/>
      <c r="R168" s="23"/>
      <c r="S168" s="24"/>
      <c r="T168" s="23"/>
      <c r="U168" s="24"/>
      <c r="V168" s="23"/>
      <c r="W168" s="24"/>
      <c r="X168" s="23"/>
      <c r="Y168" s="24"/>
      <c r="Z168" s="61"/>
      <c r="AA168" s="24" t="s">
        <v>90</v>
      </c>
      <c r="AB168" s="23">
        <v>37647.52</v>
      </c>
      <c r="AC168" s="64"/>
      <c r="AD168" s="76"/>
      <c r="AE168" s="70" t="s">
        <v>181</v>
      </c>
      <c r="AF168" s="23">
        <v>125639.6</v>
      </c>
    </row>
    <row r="169" spans="1:33" customHeight="1" ht="12" s="50" customFormat="1">
      <c r="A169" s="79"/>
      <c r="B169" s="42"/>
      <c r="C169" s="92"/>
      <c r="D169" s="43"/>
      <c r="E169" s="43"/>
      <c r="F169" s="43"/>
      <c r="G169" s="43"/>
      <c r="I169" s="49"/>
      <c r="J169" s="23"/>
      <c r="K169" s="67"/>
      <c r="L169" s="23"/>
      <c r="M169" s="24"/>
      <c r="N169" s="23"/>
      <c r="O169" s="24"/>
      <c r="P169" s="23"/>
      <c r="Q169" s="24"/>
      <c r="R169" s="23"/>
      <c r="S169" s="24"/>
      <c r="T169" s="23"/>
      <c r="U169" s="24"/>
      <c r="V169" s="23"/>
      <c r="W169" s="24"/>
      <c r="X169" s="23"/>
      <c r="Y169" s="24"/>
      <c r="Z169" s="23"/>
      <c r="AA169" s="24" t="s">
        <v>91</v>
      </c>
      <c r="AB169" s="23">
        <v>43926</v>
      </c>
      <c r="AC169" s="24"/>
      <c r="AD169" s="23"/>
      <c r="AE169" s="24" t="s">
        <v>182</v>
      </c>
      <c r="AF169" s="23">
        <v>1094250.57</v>
      </c>
    </row>
    <row r="170" spans="1:33" customHeight="1" ht="12" hidden="true" s="50" customFormat="1">
      <c r="A170" s="79"/>
      <c r="B170" s="42"/>
      <c r="C170" s="92"/>
      <c r="D170" s="43"/>
      <c r="F170" s="43"/>
      <c r="G170" s="43"/>
      <c r="I170" s="49"/>
      <c r="J170" s="23"/>
      <c r="K170" s="67"/>
      <c r="L170" s="23"/>
      <c r="M170" s="24"/>
      <c r="N170" s="23"/>
      <c r="O170" s="24"/>
      <c r="P170" s="23"/>
      <c r="Q170" s="24"/>
      <c r="R170" s="23"/>
      <c r="S170" s="24"/>
      <c r="T170" s="23"/>
      <c r="U170" s="24"/>
      <c r="V170" s="23"/>
      <c r="W170" s="24"/>
      <c r="X170" s="23"/>
      <c r="Y170" s="24"/>
      <c r="Z170" s="23"/>
      <c r="AA170" s="24"/>
      <c r="AB170" s="23"/>
      <c r="AC170" s="24"/>
      <c r="AD170" s="23"/>
      <c r="AE170" s="24"/>
      <c r="AF170" s="23"/>
    </row>
    <row r="171" spans="1:33" customHeight="1" ht="12" s="50" customFormat="1">
      <c r="A171" s="79" t="s">
        <v>88</v>
      </c>
      <c r="B171" s="42"/>
      <c r="C171" s="92">
        <f>SUM(I171:AF171)</f>
        <v>2679642.82</v>
      </c>
      <c r="D171" s="43"/>
      <c r="E171" s="43"/>
      <c r="F171" s="43"/>
      <c r="G171" s="43"/>
      <c r="I171" s="49"/>
      <c r="J171" s="23"/>
      <c r="K171" s="67"/>
      <c r="L171" s="23"/>
      <c r="M171" s="24"/>
      <c r="N171" s="23"/>
      <c r="O171" s="24"/>
      <c r="P171" s="23"/>
      <c r="Q171" s="24"/>
      <c r="R171" s="23"/>
      <c r="S171" s="24"/>
      <c r="T171" s="23"/>
      <c r="U171" s="24"/>
      <c r="V171" s="23"/>
      <c r="W171" s="24"/>
      <c r="X171" s="23"/>
      <c r="Y171" s="24"/>
      <c r="Z171" s="23"/>
      <c r="AA171" s="24"/>
      <c r="AB171" s="23"/>
      <c r="AC171" s="24"/>
      <c r="AD171" s="23"/>
      <c r="AE171" s="24"/>
      <c r="AF171" s="61">
        <f>SUM(AF172:AF175)</f>
        <v>2679642.82</v>
      </c>
    </row>
    <row r="172" spans="1:33" customHeight="1" ht="12" s="50" customFormat="1">
      <c r="A172" s="79" t="s">
        <v>183</v>
      </c>
      <c r="B172" s="42"/>
      <c r="C172" s="92"/>
      <c r="D172" s="43"/>
      <c r="E172" s="43"/>
      <c r="F172" s="43"/>
      <c r="G172" s="43"/>
      <c r="I172" s="49"/>
      <c r="J172" s="23"/>
      <c r="K172" s="67"/>
      <c r="L172" s="23"/>
      <c r="M172" s="24"/>
      <c r="N172" s="23"/>
      <c r="O172" s="24"/>
      <c r="P172" s="23"/>
      <c r="Q172" s="24"/>
      <c r="R172" s="23"/>
      <c r="S172" s="24"/>
      <c r="T172" s="23"/>
      <c r="U172" s="24"/>
      <c r="V172" s="23"/>
      <c r="W172" s="24"/>
      <c r="X172" s="23"/>
      <c r="Y172" s="24"/>
      <c r="Z172" s="23"/>
      <c r="AA172" s="24"/>
      <c r="AB172" s="23"/>
      <c r="AC172" s="24"/>
      <c r="AD172" s="23"/>
      <c r="AE172" s="24" t="s">
        <v>184</v>
      </c>
      <c r="AF172" s="23">
        <v>147993.26</v>
      </c>
    </row>
    <row r="173" spans="1:33" customHeight="1" ht="12" s="50" customFormat="1">
      <c r="A173" s="79"/>
      <c r="B173" s="42"/>
      <c r="C173" s="92"/>
      <c r="D173" s="43"/>
      <c r="E173" s="43"/>
      <c r="F173" s="43"/>
      <c r="G173" s="43"/>
      <c r="I173" s="49"/>
      <c r="J173" s="23"/>
      <c r="K173" s="67"/>
      <c r="L173" s="23"/>
      <c r="M173" s="24"/>
      <c r="N173" s="23"/>
      <c r="O173" s="24"/>
      <c r="P173" s="23"/>
      <c r="Q173" s="24"/>
      <c r="R173" s="23"/>
      <c r="S173" s="24"/>
      <c r="T173" s="23"/>
      <c r="U173" s="24"/>
      <c r="V173" s="23"/>
      <c r="W173" s="24"/>
      <c r="X173" s="23"/>
      <c r="Y173" s="24"/>
      <c r="Z173" s="23"/>
      <c r="AA173" s="24"/>
      <c r="AB173" s="23"/>
      <c r="AC173" s="24"/>
      <c r="AD173" s="23"/>
      <c r="AE173" s="24" t="s">
        <v>185</v>
      </c>
      <c r="AF173" s="23">
        <v>1044000.48</v>
      </c>
    </row>
    <row r="174" spans="1:33" customHeight="1" ht="12" hidden="true" s="50" customFormat="1">
      <c r="A174" s="79"/>
      <c r="B174" s="42"/>
      <c r="C174" s="92"/>
      <c r="D174" s="43"/>
      <c r="E174" s="43"/>
      <c r="F174" s="43"/>
      <c r="G174" s="43"/>
      <c r="I174" s="49"/>
      <c r="J174" s="23"/>
      <c r="K174" s="67"/>
      <c r="L174" s="23"/>
      <c r="M174" s="24"/>
      <c r="N174" s="23"/>
      <c r="O174" s="24"/>
      <c r="P174" s="23"/>
      <c r="Q174" s="24"/>
      <c r="R174" s="23"/>
      <c r="S174" s="24"/>
      <c r="T174" s="23"/>
      <c r="U174" s="24"/>
      <c r="V174" s="23"/>
      <c r="W174" s="24"/>
      <c r="X174" s="23"/>
      <c r="Y174" s="24"/>
      <c r="Z174" s="23"/>
      <c r="AA174" s="24"/>
      <c r="AB174" s="23"/>
      <c r="AC174" s="24"/>
      <c r="AD174" s="23"/>
      <c r="AE174" s="24" t="s">
        <v>186</v>
      </c>
      <c r="AF174" s="23">
        <v>989279.91</v>
      </c>
    </row>
    <row r="175" spans="1:33" customHeight="1" ht="12" hidden="true" s="50" customFormat="1">
      <c r="A175" s="79"/>
      <c r="B175" s="42"/>
      <c r="C175" s="92"/>
      <c r="D175" s="43"/>
      <c r="E175" s="43"/>
      <c r="F175" s="43"/>
      <c r="G175" s="43"/>
      <c r="I175" s="49"/>
      <c r="J175" s="23"/>
      <c r="K175" s="67"/>
      <c r="L175" s="23"/>
      <c r="M175" s="24"/>
      <c r="N175" s="23"/>
      <c r="O175" s="24"/>
      <c r="P175" s="23"/>
      <c r="Q175" s="24"/>
      <c r="R175" s="23"/>
      <c r="S175" s="24"/>
      <c r="T175" s="23"/>
      <c r="U175" s="24"/>
      <c r="V175" s="23"/>
      <c r="W175" s="24"/>
      <c r="X175" s="23"/>
      <c r="Y175" s="24"/>
      <c r="Z175" s="23"/>
      <c r="AA175" s="24"/>
      <c r="AB175" s="23"/>
      <c r="AC175" s="24"/>
      <c r="AD175" s="23"/>
      <c r="AE175" s="24" t="s">
        <v>187</v>
      </c>
      <c r="AF175" s="23">
        <v>498369.17</v>
      </c>
    </row>
    <row r="176" spans="1:33" customHeight="1" ht="12" hidden="true" s="50" customFormat="1">
      <c r="A176" s="79"/>
      <c r="B176" s="42"/>
      <c r="C176" s="92"/>
      <c r="D176" s="43"/>
      <c r="E176" s="43"/>
      <c r="F176" s="43"/>
      <c r="G176" s="43"/>
      <c r="I176" s="49"/>
      <c r="J176" s="23"/>
      <c r="K176" s="67"/>
      <c r="L176" s="23"/>
      <c r="M176" s="24"/>
      <c r="N176" s="23"/>
      <c r="O176" s="24"/>
      <c r="P176" s="23"/>
      <c r="Q176" s="24"/>
      <c r="R176" s="23"/>
      <c r="S176" s="24"/>
      <c r="T176" s="23"/>
      <c r="U176" s="24"/>
      <c r="V176" s="23"/>
      <c r="W176" s="24"/>
      <c r="X176" s="23"/>
      <c r="Y176" s="24"/>
      <c r="Z176" s="23"/>
      <c r="AA176" s="24"/>
      <c r="AB176" s="23"/>
      <c r="AC176" s="24"/>
      <c r="AD176" s="23"/>
      <c r="AE176" s="24"/>
      <c r="AF176" s="23"/>
    </row>
    <row r="177" spans="1:33" customHeight="1" ht="12" s="50" customFormat="1">
      <c r="A177" s="79" t="s">
        <v>88</v>
      </c>
      <c r="B177" s="42"/>
      <c r="C177" s="92">
        <f>SUM(I177:AF177)</f>
        <v>985100.3</v>
      </c>
      <c r="D177" s="43"/>
      <c r="E177" s="43"/>
      <c r="F177" s="43"/>
      <c r="G177" s="43"/>
      <c r="I177" s="49"/>
      <c r="J177" s="23"/>
      <c r="K177" s="67"/>
      <c r="L177" s="23"/>
      <c r="M177" s="24"/>
      <c r="N177" s="23"/>
      <c r="O177" s="24"/>
      <c r="P177" s="23"/>
      <c r="Q177" s="24"/>
      <c r="R177" s="23"/>
      <c r="S177" s="24"/>
      <c r="T177" s="23"/>
      <c r="U177" s="24"/>
      <c r="V177" s="23"/>
      <c r="W177" s="24"/>
      <c r="X177" s="23"/>
      <c r="Y177" s="24"/>
      <c r="Z177" s="23"/>
      <c r="AA177" s="24"/>
      <c r="AB177" s="23"/>
      <c r="AC177" s="24"/>
      <c r="AD177" s="23"/>
      <c r="AE177" s="24"/>
      <c r="AF177" s="61">
        <f>SUM(AF178)</f>
        <v>985100.3</v>
      </c>
    </row>
    <row r="178" spans="1:33" customHeight="1" ht="12" s="50" customFormat="1">
      <c r="A178" s="79" t="s">
        <v>188</v>
      </c>
      <c r="B178" s="42"/>
      <c r="C178" s="92"/>
      <c r="D178" s="43"/>
      <c r="E178" s="43"/>
      <c r="F178" s="43"/>
      <c r="G178" s="43"/>
      <c r="I178" s="49"/>
      <c r="J178" s="23"/>
      <c r="K178" s="67"/>
      <c r="L178" s="23"/>
      <c r="M178" s="24"/>
      <c r="N178" s="23"/>
      <c r="O178" s="24"/>
      <c r="P178" s="23"/>
      <c r="Q178" s="24"/>
      <c r="R178" s="23"/>
      <c r="S178" s="24"/>
      <c r="T178" s="23"/>
      <c r="U178" s="24"/>
      <c r="V178" s="23"/>
      <c r="W178" s="24"/>
      <c r="X178" s="23"/>
      <c r="Y178" s="24"/>
      <c r="Z178" s="23"/>
      <c r="AA178" s="24"/>
      <c r="AB178" s="23"/>
      <c r="AC178" s="24"/>
      <c r="AD178" s="23"/>
      <c r="AE178" s="24" t="s">
        <v>189</v>
      </c>
      <c r="AF178" s="23">
        <v>985100.3</v>
      </c>
    </row>
    <row r="179" spans="1:33" customHeight="1" ht="12" s="50" customFormat="1">
      <c r="A179" s="79"/>
      <c r="B179" s="42"/>
      <c r="C179" s="92"/>
      <c r="D179" s="43"/>
      <c r="E179" s="43"/>
      <c r="F179" s="43"/>
      <c r="G179" s="43"/>
      <c r="I179" s="49"/>
      <c r="J179" s="23"/>
      <c r="K179" s="67"/>
      <c r="L179" s="23"/>
      <c r="M179" s="24"/>
      <c r="N179" s="23"/>
      <c r="O179" s="24"/>
      <c r="P179" s="23"/>
      <c r="Q179" s="24"/>
      <c r="R179" s="23"/>
      <c r="S179" s="24"/>
      <c r="T179" s="23"/>
      <c r="U179" s="24"/>
      <c r="V179" s="23"/>
      <c r="W179" s="24"/>
      <c r="X179" s="23"/>
      <c r="Y179" s="24"/>
      <c r="Z179" s="23"/>
      <c r="AA179" s="24"/>
      <c r="AB179" s="23"/>
      <c r="AC179" s="24"/>
      <c r="AD179" s="23"/>
      <c r="AE179" s="24"/>
      <c r="AF179" s="23"/>
    </row>
    <row r="180" spans="1:33" customHeight="1" ht="12" s="50" customFormat="1">
      <c r="A180" s="79" t="s">
        <v>92</v>
      </c>
      <c r="B180" s="42"/>
      <c r="C180" s="92">
        <f>SUM(I180:AF180)</f>
        <v>0</v>
      </c>
      <c r="D180" s="43"/>
      <c r="E180" s="43"/>
      <c r="F180" s="43"/>
      <c r="G180" s="43"/>
      <c r="I180" s="49"/>
      <c r="J180" s="23"/>
      <c r="K180" s="67"/>
      <c r="L180" s="23"/>
      <c r="M180" s="24"/>
      <c r="N180" s="23"/>
      <c r="O180" s="24"/>
      <c r="P180" s="23"/>
      <c r="Q180" s="24"/>
      <c r="R180" s="23"/>
      <c r="S180" s="24"/>
      <c r="T180" s="23"/>
      <c r="U180" s="24"/>
      <c r="V180" s="39"/>
      <c r="W180" s="40"/>
      <c r="X180" s="23"/>
      <c r="Y180" s="24"/>
      <c r="Z180" s="23"/>
      <c r="AA180" s="24"/>
      <c r="AB180" s="39"/>
      <c r="AC180" s="40"/>
      <c r="AD180" s="23"/>
      <c r="AE180" s="24"/>
      <c r="AF180" s="81"/>
    </row>
    <row r="181" spans="1:33" customHeight="1" ht="12" s="50" customFormat="1">
      <c r="A181" s="79"/>
      <c r="B181" s="42"/>
      <c r="C181" s="42"/>
      <c r="D181" s="43"/>
      <c r="E181" s="43"/>
      <c r="F181" s="43"/>
      <c r="G181" s="43"/>
      <c r="I181" s="49"/>
      <c r="J181" s="23"/>
      <c r="K181" s="67"/>
      <c r="L181" s="23"/>
      <c r="M181" s="24"/>
      <c r="N181" s="23"/>
      <c r="O181" s="24"/>
      <c r="P181" s="23"/>
      <c r="Q181" s="24"/>
      <c r="R181" s="23"/>
      <c r="S181" s="24"/>
      <c r="T181" s="23"/>
      <c r="U181" s="24"/>
      <c r="V181" s="23"/>
      <c r="W181" s="24"/>
      <c r="X181" s="61"/>
      <c r="Y181" s="64"/>
      <c r="Z181" s="23"/>
      <c r="AA181" s="24"/>
      <c r="AB181" s="23"/>
      <c r="AC181" s="24"/>
      <c r="AD181" s="23"/>
      <c r="AE181" s="24"/>
      <c r="AF181" s="65"/>
    </row>
    <row r="182" spans="1:33" customHeight="1" ht="12" s="50" customFormat="1">
      <c r="A182" s="79" t="s">
        <v>93</v>
      </c>
      <c r="B182" s="42"/>
      <c r="C182" s="42">
        <f>SUM(I182:AF182)</f>
        <v>0</v>
      </c>
      <c r="D182" s="43"/>
      <c r="E182" s="43"/>
      <c r="F182" s="43"/>
      <c r="G182" s="43"/>
      <c r="I182" s="49"/>
      <c r="J182" s="23"/>
      <c r="K182" s="67"/>
      <c r="L182" s="23"/>
      <c r="M182" s="24"/>
      <c r="N182" s="23"/>
      <c r="O182" s="24"/>
      <c r="P182" s="23"/>
      <c r="Q182" s="24"/>
      <c r="R182" s="23"/>
      <c r="S182" s="24"/>
      <c r="T182" s="23"/>
      <c r="U182" s="24"/>
      <c r="V182" s="23"/>
      <c r="W182" s="24"/>
      <c r="X182" s="23"/>
      <c r="Y182" s="24"/>
      <c r="Z182" s="23"/>
      <c r="AA182" s="24"/>
      <c r="AB182" s="23"/>
      <c r="AC182" s="24"/>
      <c r="AD182" s="23"/>
      <c r="AE182" s="24"/>
      <c r="AF182" s="23"/>
    </row>
    <row r="183" spans="1:33" customHeight="1" ht="12" s="50" customFormat="1">
      <c r="A183" s="79"/>
      <c r="B183" s="42"/>
      <c r="C183" s="42"/>
      <c r="D183" s="43"/>
      <c r="E183" s="43"/>
      <c r="F183" s="43"/>
      <c r="G183" s="43"/>
      <c r="I183" s="49"/>
      <c r="J183" s="23"/>
      <c r="K183" s="67"/>
      <c r="L183" s="23"/>
      <c r="M183" s="24"/>
      <c r="N183" s="23"/>
      <c r="O183" s="24"/>
      <c r="P183" s="23"/>
      <c r="Q183" s="24"/>
      <c r="R183" s="23"/>
      <c r="S183" s="24"/>
      <c r="T183" s="23"/>
      <c r="U183" s="24"/>
      <c r="V183" s="23"/>
      <c r="W183" s="24"/>
      <c r="X183" s="23"/>
      <c r="Y183" s="24"/>
      <c r="Z183" s="23"/>
      <c r="AA183" s="24"/>
      <c r="AB183" s="23"/>
      <c r="AC183" s="24"/>
      <c r="AD183" s="23"/>
      <c r="AE183" s="24"/>
      <c r="AF183" s="23"/>
    </row>
    <row r="184" spans="1:33" customHeight="1" ht="12" s="50" customFormat="1">
      <c r="A184" s="79" t="s">
        <v>94</v>
      </c>
      <c r="B184" s="42"/>
      <c r="C184" s="42">
        <f>SUM(I184:AF184)</f>
        <v>1500000</v>
      </c>
      <c r="D184" s="43"/>
      <c r="E184" s="43"/>
      <c r="F184" s="43"/>
      <c r="G184" s="43"/>
      <c r="I184" s="49"/>
      <c r="J184" s="23"/>
      <c r="K184" s="67"/>
      <c r="L184" s="23"/>
      <c r="M184" s="24"/>
      <c r="N184" s="37"/>
      <c r="O184" s="24"/>
      <c r="P184" s="23"/>
      <c r="Q184" s="24"/>
      <c r="R184" s="23"/>
      <c r="S184" s="24"/>
      <c r="T184" s="23"/>
      <c r="U184" s="24"/>
      <c r="V184" s="23"/>
      <c r="W184" s="24"/>
      <c r="X184" s="23"/>
      <c r="Y184" s="24"/>
      <c r="Z184" s="23"/>
      <c r="AA184" s="24"/>
      <c r="AB184" s="61"/>
      <c r="AC184" s="24"/>
      <c r="AD184" s="23"/>
      <c r="AE184" s="24"/>
      <c r="AF184" s="93">
        <f>SUM(AF185)</f>
        <v>1500000</v>
      </c>
    </row>
    <row r="185" spans="1:33" customHeight="1" ht="12" s="50" customFormat="1">
      <c r="A185" s="79"/>
      <c r="B185" s="42"/>
      <c r="C185" s="42"/>
      <c r="D185" s="43"/>
      <c r="E185" s="43"/>
      <c r="F185" s="43"/>
      <c r="G185" s="43"/>
      <c r="I185" s="49"/>
      <c r="J185" s="23"/>
      <c r="K185" s="67"/>
      <c r="L185" s="23"/>
      <c r="M185" s="67"/>
      <c r="N185" s="23"/>
      <c r="O185" s="24"/>
      <c r="P185" s="23"/>
      <c r="Q185" s="24"/>
      <c r="R185" s="23"/>
      <c r="S185" s="24"/>
      <c r="T185" s="23"/>
      <c r="U185" s="24"/>
      <c r="V185" s="23"/>
      <c r="W185" s="24"/>
      <c r="X185" s="23"/>
      <c r="Y185" s="24"/>
      <c r="Z185" s="23"/>
      <c r="AA185" s="24"/>
      <c r="AB185" s="23"/>
      <c r="AC185" s="24"/>
      <c r="AD185" s="23"/>
      <c r="AE185" s="24" t="s">
        <v>132</v>
      </c>
      <c r="AF185" s="82">
        <v>1500000</v>
      </c>
    </row>
    <row r="186" spans="1:33" customHeight="1" ht="12" s="50" customFormat="1">
      <c r="A186" s="79" t="s">
        <v>95</v>
      </c>
      <c r="B186" s="42"/>
      <c r="C186" s="42">
        <f>SUM(I186:AF186)</f>
        <v>500000</v>
      </c>
      <c r="D186" s="43"/>
      <c r="E186" s="43"/>
      <c r="F186" s="43"/>
      <c r="G186" s="43"/>
      <c r="I186" s="49"/>
      <c r="J186" s="23"/>
      <c r="K186" s="67"/>
      <c r="L186" s="23"/>
      <c r="M186" s="67"/>
      <c r="N186" s="23"/>
      <c r="O186" s="24"/>
      <c r="P186" s="23"/>
      <c r="Q186" s="24"/>
      <c r="R186" s="23"/>
      <c r="S186" s="24"/>
      <c r="T186" s="23"/>
      <c r="U186" s="24"/>
      <c r="V186" s="23"/>
      <c r="W186" s="24"/>
      <c r="X186" s="9">
        <v>249500</v>
      </c>
      <c r="Y186" s="24"/>
      <c r="Z186" s="23"/>
      <c r="AA186" s="24"/>
      <c r="AB186" s="23"/>
      <c r="AC186" s="24"/>
      <c r="AD186" s="23"/>
      <c r="AE186" s="24"/>
      <c r="AF186" s="93">
        <f>SUM(AF187)</f>
        <v>250500</v>
      </c>
    </row>
    <row r="187" spans="1:33" customHeight="1" ht="13.5" s="50" customFormat="1">
      <c r="A187" s="43"/>
      <c r="B187" s="42"/>
      <c r="C187" s="42"/>
      <c r="D187" s="43"/>
      <c r="E187" s="43"/>
      <c r="F187" s="43"/>
      <c r="G187" s="43"/>
      <c r="I187" s="49"/>
      <c r="J187" s="23"/>
      <c r="K187" s="67"/>
      <c r="L187" s="23"/>
      <c r="M187" s="24"/>
      <c r="N187" s="23"/>
      <c r="O187" s="24"/>
      <c r="P187" s="23"/>
      <c r="Q187" s="24"/>
      <c r="R187" s="23"/>
      <c r="S187" s="24"/>
      <c r="T187" s="23"/>
      <c r="U187" s="24"/>
      <c r="V187" s="23"/>
      <c r="W187" s="24"/>
      <c r="X187" s="23"/>
      <c r="Y187" s="24"/>
      <c r="Z187" s="23"/>
      <c r="AA187" s="24"/>
      <c r="AB187" s="23"/>
      <c r="AC187" s="24"/>
      <c r="AD187" s="23"/>
      <c r="AE187" s="24" t="s">
        <v>130</v>
      </c>
      <c r="AF187" s="23">
        <v>250500</v>
      </c>
    </row>
    <row r="188" spans="1:33" s="50" customFormat="1">
      <c r="A188" s="51" t="s">
        <v>96</v>
      </c>
      <c r="B188" s="52">
        <f>SUM(B105:B186)</f>
        <v>9479407.34</v>
      </c>
      <c r="C188" s="52">
        <f>SUM(C36:C186)</f>
        <v>29746949.08</v>
      </c>
      <c r="D188" s="44"/>
      <c r="E188" s="44"/>
      <c r="F188" s="53"/>
      <c r="G188" s="44"/>
      <c r="I188" s="49"/>
      <c r="J188" s="23"/>
      <c r="K188" s="67"/>
      <c r="L188" s="23"/>
      <c r="M188" s="24"/>
      <c r="N188" s="23"/>
      <c r="O188" s="24"/>
      <c r="P188" s="23"/>
      <c r="Q188" s="24"/>
      <c r="R188" s="47"/>
      <c r="S188" s="49"/>
      <c r="T188" s="23"/>
      <c r="U188" s="24"/>
      <c r="V188" s="23"/>
      <c r="W188" s="24"/>
      <c r="X188" s="23"/>
      <c r="Y188" s="24"/>
      <c r="Z188" s="23"/>
      <c r="AA188" s="24"/>
      <c r="AB188" s="23"/>
      <c r="AC188" s="24"/>
      <c r="AD188" s="23"/>
      <c r="AE188" s="24"/>
      <c r="AF188" s="47"/>
    </row>
    <row r="189" spans="1:33" s="50" customFormat="1">
      <c r="A189" s="51" t="s">
        <v>97</v>
      </c>
      <c r="B189" s="52">
        <f>+B33-B188</f>
        <v>2487392.31</v>
      </c>
      <c r="C189" s="52">
        <f>+C33-C188</f>
        <v>101244807.96</v>
      </c>
      <c r="D189" s="51"/>
      <c r="E189" s="51"/>
      <c r="F189" s="53"/>
      <c r="G189" s="53">
        <f>+G33-C188-B188</f>
        <v>103732200.27</v>
      </c>
      <c r="H189" s="54"/>
      <c r="I189" s="55"/>
      <c r="J189" s="23">
        <f>SUM(J186+J184+J182+J180+J177+J171+J167+J121+J118+J105+J102+J100+J98+J95+J91+J89+J85+J83+J81+J76+J74+J72+J60+J56+J54+J44+J36)</f>
        <v>0</v>
      </c>
      <c r="K189" s="23">
        <f>SUM(K186+K184+K182+K180+K177+K171+K167+K121+K118+K105+K102+K100+K98+K95+K91+K89+K85+K83+K81+K76+K74+K72+K60+K56+K54+K44+K36)</f>
        <v>0</v>
      </c>
      <c r="L189" s="23">
        <f>SUM(L186+L184+L182+L180+L177+L171+L167+L121+L118+L105+L102+L100+L98+L95+L91+L89+L85+L83+L81+L76+L74+L72+L60+L56+L54+L44+L36)</f>
        <v>39400</v>
      </c>
      <c r="M189" s="23">
        <f>SUM(M186+M184+M182+M180+M177+M171+M167+M121+M118+M105+M102+M100+M98+M95+M91+M89+M85+M83+M81+M76+M74+M72+M60+M56+M54+M44+M36)</f>
        <v>0</v>
      </c>
      <c r="N189" s="23">
        <f>SUM(N186+N184+N182+N180+N177+N171+N167+N121+N118+N105+N102+N100+N98+N95+N91+N89+N85+N83+N81+N76+N74+N72+N60+N56+N54+N44+N36)</f>
        <v>48205.2</v>
      </c>
      <c r="O189" s="23">
        <f>SUM(O186+O184+O182+O180+O177+O171+O167+O121+O118+O105+O102+O100+O98+O95+O91+O89+O85+O83+O81+O76+O74+O72+O60+O56+O54+O44+O36)</f>
        <v>0</v>
      </c>
      <c r="P189" s="23">
        <f>SUM(P186+P184+P182+P180+P177+P171+P167+P121+P118+P105+P102+P100+P98+P95+P91+P89+P85+P83+P81+P76+P74+P72+P60+P56+P54+P44+P36)</f>
        <v>43977.5</v>
      </c>
      <c r="Q189" s="23">
        <f>SUM(Q186+Q184+Q182+Q180+Q177+Q171+Q167+Q121+Q118+Q105+Q102+Q100+Q98+Q95+Q91+Q89+Q85+Q83+Q81+Q76+Q74+Q72+Q60+Q56+Q54+Q44+Q36)</f>
        <v>0</v>
      </c>
      <c r="R189" s="23">
        <f>SUM(R186+R184+R182+R180+R177+R171+R167+R121+R118+R105+R102+R100+R98+R95+R91+R89+R85+R83+R81+R76+R74+R72+R60+R56+R54+R44+R36)</f>
        <v>0</v>
      </c>
      <c r="S189" s="23">
        <f>SUM(S186+S184+S182+S180+S177+S171+S167+S121+S118+S105+S102+S100+S98+S95+S91+S89+S85+S83+S81+S76+S74+S72+S60+S56+S54+S44+S36)</f>
        <v>0</v>
      </c>
      <c r="T189" s="23">
        <f>SUM(T186+T184+T182+T180+T177+T171+T167+T121+T118+T105+T102+T100+T98+T95+T91+T89+T85+T83+T81+T76+T74+T72+T60+T56+T54+T44+T36)</f>
        <v>0</v>
      </c>
      <c r="U189" s="23">
        <f>SUM(U186+U184+U182+U180+U177+U171+U167+U121+U118+U105+U102+U100+U98+U95+U91+U89+U85+U83+U81+U76+U74+U72+U60+U56+U54+U44+U36)</f>
        <v>0</v>
      </c>
      <c r="V189" s="23">
        <f>SUM(V186+V184+V182+V180+V177+V171+V167+V121+V118+V105+V102+V100+V98+V95+V91+V89+V85+V83+V81+V76+V74+V72+V60+V56+V54+V44+V36)</f>
        <v>7286250</v>
      </c>
      <c r="W189" s="23">
        <f>SUM(W186+W184+W182+W180+W177+W171+W167+W121+W118+W105+W102+W100+W98+W95+W91+W89+W85+W83+W81+W76+W74+W72+W60+W56+W54+W44+W36)</f>
        <v>0</v>
      </c>
      <c r="X189" s="23">
        <f>SUM(X186+X184+X182+X180+X177+X171+X167+X121+X118+X105+X102+X100+X98+X95+X91+X89+X85+X83+X81+X76+X74+X72+X60+X56+X54+X44+X36)</f>
        <v>1216813.3</v>
      </c>
      <c r="Y189" s="23">
        <f>SUM(Y186+Y184+Y182+Y180+Y177+Y171+Y167+Y121+Y118+Y105+Y102+Y100+Y98+Y95+Y91+Y89+Y85+Y83+Y81+Y76+Y74+Y72+Y60+Y56+Y54+Y44+Y36)</f>
        <v>0</v>
      </c>
      <c r="Z189" s="23">
        <f>SUM(Z186+Z184+Z182+Z180+Z177+Z171+Z167+Z121+Z118+Z105+Z102+Z100+Z98+Z95+Z91+Z89+Z85+Z83+Z81+Z76+Z74+Z72+Z60+Z56+Z54+Z44+Z36)</f>
        <v>223500</v>
      </c>
      <c r="AA189" s="23">
        <f>SUM(AA186+AA184+AA182+AA180+AA177+AA171+AA167+AA121+AA118+AA105+AA102+AA100+AA98+AA95+AA91+AA89+AA85+AA83+AA81+AA76+AA74+AA72+AA60+AA56+AA54+AA44+AA36)</f>
        <v>0</v>
      </c>
      <c r="AB189" s="23">
        <f>SUM(AB186+AB184+AB182+AB180+AB177+AB171+AB167+AB121+AB118+AB105+AB102+AB100+AB98+AB95+AB91+AB89+AB85+AB83+AB81+AB76+AB74+AB72+AB60+AB56+AB54+AB44+AB36)</f>
        <v>798754.22</v>
      </c>
      <c r="AC189" s="23">
        <f>SUM(AC186+AC184+AC182+AC180+AC177+AC171+AC167+AC121+AC118+AC105+AC102+AC100+AC98+AC95+AC91+AC89+AC85+AC83+AC81+AC76+AC74+AC72+AC60+AC56+AC54+AC44+AC36)</f>
        <v>0</v>
      </c>
      <c r="AD189" s="23">
        <f>SUM(AD186+AD184+AD182+AD180+AD177+AD171+AD167+AD121+AD118+AD105+AD102+AD100+AD98+AD95+AD91+AD89+AD85+AD83+AD81+AD76+AD74+AD72+AD60+AD56+AD54+AD44+AD36)</f>
        <v>1376227.6</v>
      </c>
      <c r="AE189" s="23">
        <f>SUM(AE186+AE184+AE182+AE180+AE177+AE171+AE167+AE121+AE118+AE105+AE102+AE100+AE98+AE95+AE91+AE89+AE85+AE83+AE81+AE76+AE74+AE72+AE60+AE56+AE54+AE44+AE36)</f>
        <v>0</v>
      </c>
      <c r="AF189" s="23">
        <f>SUM(AF186+AF184+AF182+AF180+AF177+AF171+AF167+AF121+AF118+AF105+AF102+AF100+AF98+AF95+AF91+AF89+AF85+AF83+AF81+AF76+AF74+AF72+AF60+AF56+AF54+AF44+AF36)</f>
        <v>28193228.6</v>
      </c>
    </row>
    <row r="190" spans="1:33" s="50" customFormat="1">
      <c r="A190" s="83"/>
      <c r="B190" s="84"/>
      <c r="C190" s="84"/>
      <c r="D190" s="83"/>
      <c r="E190" s="83"/>
      <c r="F190" s="54"/>
      <c r="G190" s="54"/>
      <c r="H190" s="54"/>
      <c r="I190" s="55" t="s">
        <v>7</v>
      </c>
      <c r="J190" s="23" t="s">
        <v>8</v>
      </c>
      <c r="K190" s="67" t="s">
        <v>7</v>
      </c>
      <c r="L190" s="23" t="s">
        <v>9</v>
      </c>
      <c r="M190" s="24" t="s">
        <v>7</v>
      </c>
      <c r="N190" s="23" t="s">
        <v>10</v>
      </c>
      <c r="O190" s="24" t="s">
        <v>7</v>
      </c>
      <c r="P190" s="23" t="s">
        <v>11</v>
      </c>
      <c r="Q190" s="24" t="s">
        <v>7</v>
      </c>
      <c r="R190" s="23" t="s">
        <v>12</v>
      </c>
      <c r="S190" s="24" t="s">
        <v>7</v>
      </c>
      <c r="T190" s="23" t="s">
        <v>13</v>
      </c>
      <c r="U190" s="24" t="s">
        <v>7</v>
      </c>
      <c r="V190" s="23" t="s">
        <v>14</v>
      </c>
      <c r="W190" s="24" t="s">
        <v>7</v>
      </c>
      <c r="X190" s="23" t="s">
        <v>15</v>
      </c>
      <c r="Y190" s="24" t="s">
        <v>7</v>
      </c>
      <c r="Z190" s="23" t="s">
        <v>16</v>
      </c>
      <c r="AA190" s="24" t="s">
        <v>7</v>
      </c>
      <c r="AB190" s="23" t="s">
        <v>17</v>
      </c>
      <c r="AC190" s="24" t="s">
        <v>7</v>
      </c>
      <c r="AD190" s="23" t="s">
        <v>18</v>
      </c>
      <c r="AE190" s="24" t="s">
        <v>7</v>
      </c>
      <c r="AF190" s="23" t="s">
        <v>19</v>
      </c>
    </row>
    <row r="191" spans="1:33" customHeight="1" ht="14.25" s="50" customFormat="1">
      <c r="A191" s="83"/>
      <c r="B191" s="84"/>
      <c r="C191" s="84"/>
      <c r="D191" s="83"/>
      <c r="E191" s="83"/>
      <c r="F191" s="54"/>
      <c r="G191" s="54"/>
      <c r="H191" s="54"/>
      <c r="I191" s="55"/>
      <c r="J191" s="23"/>
      <c r="K191" s="67"/>
      <c r="L191" s="23"/>
      <c r="M191" s="24"/>
      <c r="N191" s="23"/>
      <c r="O191" s="24"/>
      <c r="P191" s="23"/>
      <c r="Q191" s="24"/>
      <c r="R191" s="23"/>
      <c r="S191" s="24"/>
      <c r="T191" s="23"/>
      <c r="U191" s="24"/>
      <c r="V191" s="23"/>
      <c r="W191" s="24"/>
      <c r="X191" s="23"/>
      <c r="Y191" s="24"/>
      <c r="Z191" s="23"/>
      <c r="AA191" s="24"/>
      <c r="AB191" s="23"/>
      <c r="AC191" s="24"/>
      <c r="AD191" s="23"/>
      <c r="AE191" s="24"/>
      <c r="AF191" s="23"/>
    </row>
    <row r="192" spans="1:33" customHeight="1" ht="15.75" s="50" customFormat="1">
      <c r="A192" s="83" t="s">
        <v>98</v>
      </c>
      <c r="B192" s="84"/>
      <c r="C192" s="84"/>
      <c r="D192" s="83"/>
      <c r="E192" s="83"/>
      <c r="F192" s="54"/>
      <c r="G192" s="54"/>
      <c r="H192" s="54"/>
      <c r="I192" s="55"/>
      <c r="J192" s="23"/>
      <c r="K192" s="67"/>
      <c r="L192" s="23"/>
      <c r="M192" s="24"/>
      <c r="N192" s="23"/>
      <c r="O192" s="24"/>
      <c r="P192" s="23"/>
      <c r="Q192" s="24"/>
      <c r="R192" s="23"/>
      <c r="S192" s="24"/>
      <c r="T192" s="23"/>
      <c r="U192" s="24"/>
      <c r="V192" s="23"/>
      <c r="W192" s="24"/>
      <c r="X192" s="23"/>
      <c r="Y192" s="24"/>
      <c r="Z192" s="23"/>
      <c r="AA192" s="24"/>
      <c r="AB192" s="23"/>
      <c r="AC192" s="24"/>
      <c r="AD192" s="23"/>
      <c r="AE192" s="24"/>
      <c r="AF192" s="23"/>
    </row>
    <row r="193" spans="1:33" s="19" customFormat="1">
      <c r="A193" s="16"/>
      <c r="B193" s="16"/>
      <c r="C193" s="17"/>
      <c r="D193" s="16"/>
      <c r="E193" s="16"/>
      <c r="F193" s="16"/>
      <c r="G193" s="16"/>
      <c r="H193" s="16"/>
      <c r="I193" s="18"/>
      <c r="K193" s="20"/>
      <c r="M193" s="18"/>
      <c r="O193" s="18"/>
      <c r="Q193" s="18"/>
      <c r="S193" s="18"/>
      <c r="T193" s="85"/>
      <c r="U193" s="32"/>
      <c r="W193" s="18"/>
      <c r="Y193" s="18"/>
      <c r="Z193" s="21"/>
      <c r="AA193" s="22"/>
      <c r="AB193" s="23"/>
      <c r="AC193" s="24"/>
      <c r="AE193" s="18"/>
    </row>
    <row r="194" spans="1:33" s="19" customFormat="1">
      <c r="A194" s="16"/>
      <c r="B194" s="16"/>
      <c r="C194" s="17"/>
      <c r="D194" s="16"/>
      <c r="E194" s="16"/>
      <c r="F194" s="16"/>
      <c r="G194" s="16"/>
      <c r="H194" s="16"/>
      <c r="I194" s="18"/>
      <c r="K194" s="20"/>
      <c r="M194" s="18"/>
      <c r="O194" s="18"/>
      <c r="Q194" s="18"/>
      <c r="S194" s="18"/>
      <c r="T194" s="85"/>
      <c r="U194" s="32"/>
      <c r="W194" s="18"/>
      <c r="Y194" s="18"/>
      <c r="Z194" s="21"/>
      <c r="AA194" s="22"/>
      <c r="AB194" s="23"/>
      <c r="AC194" s="24"/>
      <c r="AE194" s="18"/>
    </row>
    <row r="195" spans="1:33" s="19" customFormat="1">
      <c r="A195" s="16"/>
      <c r="B195" s="16"/>
      <c r="C195" s="17"/>
      <c r="D195" s="16"/>
      <c r="E195" s="16"/>
      <c r="F195" s="16"/>
      <c r="G195" s="16"/>
      <c r="H195" s="16"/>
      <c r="I195" s="18"/>
      <c r="K195" s="20"/>
      <c r="M195" s="18"/>
      <c r="O195" s="18"/>
      <c r="Q195" s="18"/>
      <c r="S195" s="18"/>
      <c r="T195" s="85"/>
      <c r="U195" s="32"/>
      <c r="W195" s="18"/>
      <c r="Y195" s="18"/>
      <c r="Z195" s="21"/>
      <c r="AA195" s="22"/>
      <c r="AB195" s="23"/>
      <c r="AC195" s="24"/>
      <c r="AE195" s="18"/>
    </row>
    <row r="196" spans="1:33" s="19" customFormat="1">
      <c r="A196" s="16"/>
      <c r="B196" s="16"/>
      <c r="C196" s="17"/>
      <c r="D196" s="16"/>
      <c r="E196" s="16"/>
      <c r="F196" s="16"/>
      <c r="G196" s="16"/>
      <c r="H196" s="16"/>
      <c r="I196" s="18"/>
      <c r="K196" s="20"/>
      <c r="M196" s="18"/>
      <c r="O196" s="18"/>
      <c r="Q196" s="18"/>
      <c r="S196" s="18"/>
      <c r="T196" s="85"/>
      <c r="U196" s="32"/>
      <c r="W196" s="18"/>
      <c r="Y196" s="18"/>
      <c r="Z196" s="21"/>
      <c r="AA196" s="22"/>
      <c r="AB196" s="23"/>
      <c r="AC196" s="24"/>
      <c r="AE196" s="18"/>
    </row>
    <row r="197" spans="1:33" s="19" customFormat="1">
      <c r="A197" s="3" t="s">
        <v>99</v>
      </c>
      <c r="B197" s="94" t="s">
        <v>100</v>
      </c>
      <c r="C197" s="94"/>
      <c r="D197" s="94" t="s">
        <v>101</v>
      </c>
      <c r="E197" s="94"/>
      <c r="F197" s="94"/>
      <c r="G197" s="2"/>
      <c r="H197" s="3"/>
      <c r="I197" s="4"/>
      <c r="K197" s="20"/>
      <c r="M197" s="18"/>
      <c r="O197" s="18"/>
      <c r="Q197" s="18"/>
      <c r="S197" s="18"/>
      <c r="U197" s="18"/>
      <c r="W197" s="18"/>
      <c r="Y197" s="18"/>
      <c r="Z197" s="21"/>
      <c r="AA197" s="22"/>
      <c r="AB197" s="23"/>
      <c r="AC197" s="24"/>
      <c r="AE197" s="18"/>
    </row>
    <row r="198" spans="1:33" s="19" customFormat="1">
      <c r="A198" s="86" t="s">
        <v>112</v>
      </c>
      <c r="B198" s="95" t="s">
        <v>103</v>
      </c>
      <c r="C198" s="95"/>
      <c r="D198" s="95" t="s">
        <v>104</v>
      </c>
      <c r="E198" s="95"/>
      <c r="F198" s="95"/>
      <c r="G198" s="16"/>
      <c r="H198" s="86"/>
      <c r="I198" s="20"/>
      <c r="K198" s="20"/>
      <c r="M198" s="18"/>
      <c r="O198" s="18"/>
      <c r="Q198" s="18"/>
      <c r="S198" s="18"/>
      <c r="U198" s="18"/>
      <c r="W198" s="18"/>
      <c r="Y198" s="18"/>
      <c r="Z198" s="21"/>
      <c r="AA198" s="22"/>
      <c r="AB198" s="23"/>
      <c r="AC198" s="24"/>
      <c r="AE198" s="18"/>
    </row>
    <row r="199" spans="1:33" s="19" customFormat="1">
      <c r="A199" s="16"/>
      <c r="B199" s="17"/>
      <c r="C199" s="17"/>
      <c r="D199" s="16"/>
      <c r="E199" s="16"/>
      <c r="F199" s="2"/>
      <c r="G199" s="16"/>
      <c r="H199" s="16"/>
      <c r="I199" s="18"/>
      <c r="K199" s="20"/>
      <c r="M199" s="18"/>
      <c r="O199" s="18"/>
      <c r="Q199" s="18"/>
      <c r="S199" s="18"/>
      <c r="U199" s="18"/>
      <c r="W199" s="18"/>
      <c r="Y199" s="18"/>
      <c r="Z199" s="21"/>
      <c r="AA199" s="22"/>
      <c r="AB199" s="23"/>
      <c r="AC199" s="24"/>
      <c r="AE199" s="18"/>
    </row>
    <row r="204" spans="1:33" s="19" customFormat="1">
      <c r="A204" s="16"/>
      <c r="B204" s="17"/>
      <c r="C204" s="17"/>
      <c r="D204" s="2"/>
      <c r="E204" s="16"/>
      <c r="F204" s="16"/>
      <c r="G204" s="16"/>
      <c r="H204" s="16"/>
      <c r="I204" s="18"/>
      <c r="K204" s="20"/>
      <c r="M204" s="18"/>
      <c r="O204" s="18"/>
      <c r="Q204" s="18"/>
      <c r="S204" s="18"/>
      <c r="U204" s="18"/>
      <c r="W204" s="18"/>
      <c r="Y204" s="18"/>
      <c r="Z204" s="21"/>
      <c r="AA204" s="22"/>
      <c r="AB204" s="23"/>
      <c r="AC204" s="24"/>
      <c r="AE204" s="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97:C197"/>
    <mergeCell ref="D197:F197"/>
    <mergeCell ref="B198:C198"/>
    <mergeCell ref="D198:F198"/>
    <mergeCell ref="A4:G4"/>
    <mergeCell ref="A10:A12"/>
    <mergeCell ref="B10:B12"/>
    <mergeCell ref="C10:C12"/>
    <mergeCell ref="D10:D12"/>
    <mergeCell ref="E10:E12"/>
    <mergeCell ref="F10:F12"/>
    <mergeCell ref="G10:G12"/>
  </mergeCells>
  <printOptions gridLines="false" gridLinesSet="true" horizontalCentered="true"/>
  <pageMargins left="0.2" right="0.2" top="0.3" bottom="0.5" header="0.3" footer="0.3"/>
  <pageSetup paperSize="139" orientation="landscape" scale="100" fitToHeight="1" fitToWidth="1" r:id="rId1"/>
  <headerFooter differentOddEven="false" differentFirst="false" scaleWithDoc="true" alignWithMargins="true">
    <oddHeader/>
    <oddFooter>Page &amp;P of &amp;N</oddFooter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October</vt:lpstr>
      <vt:lpstr>November</vt:lpstr>
      <vt:lpstr>December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batac</dc:creator>
  <cp:lastModifiedBy>BUDGET WS 2023</cp:lastModifiedBy>
  <dcterms:created xsi:type="dcterms:W3CDTF">2025-03-06T19:53:07+08:00</dcterms:created>
  <dcterms:modified xsi:type="dcterms:W3CDTF">2025-03-07T11:26:16+08:00</dcterms:modified>
  <dc:title/>
  <dc:description/>
  <dc:subject/>
  <cp:keywords/>
  <cp:category/>
</cp:coreProperties>
</file>