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 10\Desktop\Web Posting\CPDCO\Financial Reports\2025\Quarterly Reports\1st Quarter\"/>
    </mc:Choice>
  </mc:AlternateContent>
  <xr:revisionPtr revIDLastSave="0" documentId="8_{233CDD1E-C09F-4CA6-9F95-7A92A950B392}" xr6:coauthVersionLast="47" xr6:coauthVersionMax="47" xr10:uidLastSave="{00000000-0000-0000-0000-000000000000}"/>
  <workbookProtection lockStructure="1"/>
  <bookViews>
    <workbookView xWindow="-120" yWindow="-120" windowWidth="29040" windowHeight="15840" activeTab="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LDRRM" sheetId="5" r:id="rId5"/>
    <sheet name="Summary" sheetId="6" r:id="rId6"/>
    <sheet name="Accounting SAAOB Current" sheetId="7" r:id="rId7"/>
    <sheet name="Accounting-SAAOB Cont." sheetId="8" r:id="rId8"/>
  </sheets>
  <definedNames>
    <definedName name="_xlnm.Print_Area" localSheetId="6">'Accounting SAAOB Current'!$A$1:$R$46</definedName>
    <definedName name="_xlnm.Print_Area" localSheetId="7">'Accounting-SAAOB Cont.'!$A$1:$R$101</definedName>
    <definedName name="_xlnm.Print_Area" localSheetId="3">April!$A$1:$G$94</definedName>
    <definedName name="_xlnm.Print_Area" localSheetId="1">February!$A$1:$G$91</definedName>
    <definedName name="_xlnm.Print_Area" localSheetId="0">January!$A$1:$G$91</definedName>
    <definedName name="_xlnm.Print_Area" localSheetId="4">LDRRM!$A$1:$O$253</definedName>
    <definedName name="_xlnm.Print_Area" localSheetId="2">March!$A$1:$G$91</definedName>
    <definedName name="_xlnm.Print_Area" localSheetId="5">Summary!$A$1:$Q$187</definedName>
    <definedName name="_xlnm.Print_Titles" localSheetId="6">'Accounting SAAOB Current'!$1:$7</definedName>
    <definedName name="_xlnm.Print_Titles" localSheetId="7">'Accounting-SAAOB Cont.'!$1:$7</definedName>
    <definedName name="_xlnm.Print_Titles" localSheetId="3">April!$1:$12</definedName>
    <definedName name="_xlnm.Print_Titles" localSheetId="1">February!$1:$12</definedName>
    <definedName name="_xlnm.Print_Titles" localSheetId="0">January!$1:$12</definedName>
    <definedName name="_xlnm.Print_Titles" localSheetId="4">LDRRM!$A:$K,LDRRM!$1:$10</definedName>
    <definedName name="_xlnm.Print_Titles" localSheetId="2">March!$1:$12</definedName>
    <definedName name="_xlnm.Print_Titles" localSheetId="5">Summary!$1:$3</definedName>
  </definedNames>
  <calcPr calcId="999999"/>
  <fileRecoveryPr repairLoad="1"/>
</workbook>
</file>

<file path=xl/calcChain.xml><?xml version="1.0" encoding="utf-8"?>
<calcChain xmlns="http://schemas.openxmlformats.org/spreadsheetml/2006/main">
  <c r="Q106" i="8" l="1"/>
  <c r="Q105" i="8"/>
  <c r="Q104" i="8"/>
  <c r="Q102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R88" i="8"/>
  <c r="Q88" i="8"/>
  <c r="R86" i="8"/>
  <c r="Q86" i="8"/>
  <c r="R84" i="8"/>
  <c r="Q84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R79" i="8"/>
  <c r="Q79" i="8"/>
  <c r="R78" i="8"/>
  <c r="Q78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R75" i="8"/>
  <c r="Q75" i="8"/>
  <c r="R74" i="8"/>
  <c r="Q74" i="8"/>
  <c r="R73" i="8"/>
  <c r="Q73" i="8"/>
  <c r="R72" i="8"/>
  <c r="Q72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Q66" i="8"/>
  <c r="Q65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Q62" i="8"/>
  <c r="Q61" i="8"/>
  <c r="Q60" i="8"/>
  <c r="Q59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Q53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Q50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P42" i="8"/>
  <c r="O42" i="8"/>
  <c r="N42" i="8"/>
  <c r="M42" i="8"/>
  <c r="L42" i="8"/>
  <c r="J42" i="8"/>
  <c r="I42" i="8"/>
  <c r="H42" i="8"/>
  <c r="G42" i="8"/>
  <c r="F42" i="8"/>
  <c r="E42" i="8"/>
  <c r="D42" i="8"/>
  <c r="C42" i="8"/>
  <c r="P36" i="8"/>
  <c r="O36" i="8"/>
  <c r="N36" i="8"/>
  <c r="M36" i="8"/>
  <c r="L36" i="8"/>
  <c r="K36" i="8"/>
  <c r="J36" i="8"/>
  <c r="I36" i="8"/>
  <c r="H36" i="8"/>
  <c r="G36" i="8"/>
  <c r="F36" i="8"/>
  <c r="D36" i="8"/>
  <c r="C36" i="8"/>
  <c r="P35" i="8"/>
  <c r="O35" i="8"/>
  <c r="N35" i="8"/>
  <c r="M35" i="8"/>
  <c r="L35" i="8"/>
  <c r="K35" i="8"/>
  <c r="J35" i="8"/>
  <c r="I35" i="8"/>
  <c r="H35" i="8"/>
  <c r="G35" i="8"/>
  <c r="F35" i="8"/>
  <c r="D35" i="8"/>
  <c r="C35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7" i="8"/>
  <c r="D23" i="8"/>
  <c r="C23" i="8"/>
  <c r="D21" i="8"/>
  <c r="C21" i="8"/>
  <c r="D17" i="8"/>
  <c r="C17" i="8"/>
  <c r="Q51" i="7"/>
  <c r="Q49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R35" i="7"/>
  <c r="Q35" i="7"/>
  <c r="D35" i="7"/>
  <c r="R34" i="7"/>
  <c r="Q34" i="7"/>
  <c r="D34" i="7"/>
  <c r="R33" i="7"/>
  <c r="Q33" i="7"/>
  <c r="D33" i="7"/>
  <c r="R32" i="7"/>
  <c r="Q32" i="7"/>
  <c r="D32" i="7"/>
  <c r="R31" i="7"/>
  <c r="Q31" i="7"/>
  <c r="D31" i="7"/>
  <c r="R30" i="7"/>
  <c r="Q30" i="7"/>
  <c r="D30" i="7"/>
  <c r="R29" i="7"/>
  <c r="Q29" i="7"/>
  <c r="D29" i="7"/>
  <c r="T28" i="7"/>
  <c r="R28" i="7"/>
  <c r="Q28" i="7"/>
  <c r="D28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Q25" i="7"/>
  <c r="R24" i="7"/>
  <c r="Q24" i="7"/>
  <c r="D24" i="7"/>
  <c r="R23" i="7"/>
  <c r="Q23" i="7"/>
  <c r="D23" i="7"/>
  <c r="R22" i="7"/>
  <c r="Q22" i="7"/>
  <c r="D22" i="7"/>
  <c r="D21" i="7"/>
  <c r="R20" i="7"/>
  <c r="Q20" i="7"/>
  <c r="D20" i="7"/>
  <c r="R19" i="7"/>
  <c r="Q19" i="7"/>
  <c r="D19" i="7"/>
  <c r="T18" i="7"/>
  <c r="R18" i="7"/>
  <c r="Q18" i="7"/>
  <c r="D18" i="7"/>
  <c r="R17" i="7"/>
  <c r="Q17" i="7"/>
  <c r="D17" i="7"/>
  <c r="R16" i="7"/>
  <c r="Q16" i="7"/>
  <c r="D16" i="7"/>
  <c r="T15" i="7"/>
  <c r="R15" i="7"/>
  <c r="Q15" i="7"/>
  <c r="D15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R12" i="7"/>
  <c r="Q12" i="7"/>
  <c r="D12" i="7"/>
  <c r="R11" i="7"/>
  <c r="Q11" i="7"/>
  <c r="D11" i="7"/>
  <c r="R10" i="7"/>
  <c r="Q10" i="7"/>
  <c r="D10" i="7"/>
  <c r="R9" i="7"/>
  <c r="Q9" i="7"/>
  <c r="D9" i="7"/>
  <c r="I187" i="6"/>
  <c r="H186" i="6"/>
  <c r="I185" i="6"/>
  <c r="H185" i="6"/>
  <c r="H184" i="6"/>
  <c r="L182" i="6"/>
  <c r="K182" i="6"/>
  <c r="J182" i="6"/>
  <c r="L181" i="6"/>
  <c r="L180" i="6"/>
  <c r="K180" i="6"/>
  <c r="J180" i="6"/>
  <c r="H179" i="6"/>
  <c r="H178" i="6"/>
  <c r="H177" i="6"/>
  <c r="P175" i="6"/>
  <c r="Q174" i="6"/>
  <c r="P174" i="6"/>
  <c r="O174" i="6"/>
  <c r="J174" i="6"/>
  <c r="I174" i="6"/>
  <c r="H174" i="6"/>
  <c r="G174" i="6"/>
  <c r="F174" i="6"/>
  <c r="J172" i="6"/>
  <c r="E252" i="5"/>
  <c r="D252" i="5"/>
  <c r="C252" i="5"/>
  <c r="E251" i="5"/>
  <c r="E250" i="5"/>
  <c r="E249" i="5"/>
  <c r="E248" i="5"/>
  <c r="E247" i="5"/>
  <c r="C247" i="5"/>
  <c r="F243" i="5"/>
  <c r="E243" i="5"/>
  <c r="D243" i="5"/>
  <c r="F242" i="5"/>
  <c r="F241" i="5"/>
  <c r="F240" i="5"/>
  <c r="F236" i="5"/>
  <c r="E236" i="5"/>
  <c r="D236" i="5"/>
  <c r="C236" i="5"/>
  <c r="F235" i="5"/>
  <c r="F234" i="5"/>
  <c r="C234" i="5"/>
  <c r="F233" i="5"/>
  <c r="F232" i="5"/>
  <c r="C232" i="5"/>
  <c r="F231" i="5"/>
  <c r="D231" i="5"/>
  <c r="F230" i="5"/>
  <c r="F229" i="5"/>
  <c r="D229" i="5"/>
  <c r="F228" i="5"/>
  <c r="C228" i="5"/>
  <c r="I225" i="5"/>
  <c r="E224" i="5"/>
  <c r="D224" i="5"/>
  <c r="C224" i="5"/>
  <c r="E223" i="5"/>
  <c r="D223" i="5"/>
  <c r="C223" i="5"/>
  <c r="L222" i="5"/>
  <c r="K222" i="5"/>
  <c r="J222" i="5"/>
  <c r="I222" i="5"/>
  <c r="E222" i="5"/>
  <c r="D222" i="5"/>
  <c r="C222" i="5"/>
  <c r="K221" i="5"/>
  <c r="J221" i="5"/>
  <c r="I221" i="5"/>
  <c r="E221" i="5"/>
  <c r="D221" i="5"/>
  <c r="C221" i="5"/>
  <c r="L220" i="5"/>
  <c r="K220" i="5"/>
  <c r="J220" i="5"/>
  <c r="I220" i="5"/>
  <c r="E220" i="5"/>
  <c r="D220" i="5"/>
  <c r="C220" i="5"/>
  <c r="L219" i="5"/>
  <c r="K219" i="5"/>
  <c r="J219" i="5"/>
  <c r="I219" i="5"/>
  <c r="E216" i="5"/>
  <c r="D216" i="5"/>
  <c r="C216" i="5"/>
  <c r="E215" i="5"/>
  <c r="D215" i="5"/>
  <c r="C215" i="5"/>
  <c r="E214" i="5"/>
  <c r="D214" i="5"/>
  <c r="C214" i="5"/>
  <c r="O209" i="5"/>
  <c r="N209" i="5"/>
  <c r="M209" i="5"/>
  <c r="L209" i="5"/>
  <c r="K209" i="5"/>
  <c r="J209" i="5"/>
  <c r="I209" i="5"/>
  <c r="H209" i="5"/>
  <c r="G209" i="5"/>
  <c r="O208" i="5"/>
  <c r="N208" i="5"/>
  <c r="M208" i="5"/>
  <c r="L208" i="5"/>
  <c r="K208" i="5"/>
  <c r="J208" i="5"/>
  <c r="I208" i="5"/>
  <c r="H208" i="5"/>
  <c r="G208" i="5"/>
  <c r="O128" i="5"/>
  <c r="N128" i="5"/>
  <c r="M128" i="5"/>
  <c r="L128" i="5"/>
  <c r="K128" i="5"/>
  <c r="J128" i="5"/>
  <c r="I128" i="5"/>
  <c r="H128" i="5"/>
  <c r="G128" i="5"/>
  <c r="O127" i="5"/>
  <c r="N127" i="5"/>
  <c r="M127" i="5"/>
  <c r="L127" i="5"/>
  <c r="K127" i="5"/>
  <c r="J127" i="5"/>
  <c r="I127" i="5"/>
  <c r="H127" i="5"/>
  <c r="G127" i="5"/>
  <c r="O118" i="5"/>
  <c r="N118" i="5"/>
  <c r="M118" i="5"/>
  <c r="L118" i="5"/>
  <c r="K118" i="5"/>
  <c r="J118" i="5"/>
  <c r="I118" i="5"/>
  <c r="H118" i="5"/>
  <c r="G118" i="5"/>
  <c r="O117" i="5"/>
  <c r="N117" i="5"/>
  <c r="M117" i="5"/>
  <c r="L117" i="5"/>
  <c r="K117" i="5"/>
  <c r="J117" i="5"/>
  <c r="I117" i="5"/>
  <c r="H117" i="5"/>
  <c r="G117" i="5"/>
  <c r="O109" i="5"/>
  <c r="N109" i="5"/>
  <c r="M109" i="5"/>
  <c r="L109" i="5"/>
  <c r="K109" i="5"/>
  <c r="J109" i="5"/>
  <c r="I109" i="5"/>
  <c r="H109" i="5"/>
  <c r="G109" i="5"/>
  <c r="O108" i="5"/>
  <c r="N108" i="5"/>
  <c r="M108" i="5"/>
  <c r="L108" i="5"/>
  <c r="K108" i="5"/>
  <c r="J108" i="5"/>
  <c r="I108" i="5"/>
  <c r="H108" i="5"/>
  <c r="G108" i="5"/>
  <c r="O96" i="5"/>
  <c r="N96" i="5"/>
  <c r="M96" i="5"/>
  <c r="L96" i="5"/>
  <c r="K96" i="5"/>
  <c r="J96" i="5"/>
  <c r="I96" i="5"/>
  <c r="H96" i="5"/>
  <c r="G96" i="5"/>
  <c r="O95" i="5"/>
  <c r="N95" i="5"/>
  <c r="M95" i="5"/>
  <c r="L95" i="5"/>
  <c r="K95" i="5"/>
  <c r="J95" i="5"/>
  <c r="I95" i="5"/>
  <c r="H95" i="5"/>
  <c r="G95" i="5"/>
  <c r="O61" i="5"/>
  <c r="N61" i="5"/>
  <c r="M61" i="5"/>
  <c r="L61" i="5"/>
  <c r="K61" i="5"/>
  <c r="J61" i="5"/>
  <c r="I61" i="5"/>
  <c r="H61" i="5"/>
  <c r="G61" i="5"/>
  <c r="O60" i="5"/>
  <c r="N60" i="5"/>
  <c r="M60" i="5"/>
  <c r="L60" i="5"/>
  <c r="K60" i="5"/>
  <c r="J60" i="5"/>
  <c r="I60" i="5"/>
  <c r="H60" i="5"/>
  <c r="G60" i="5"/>
  <c r="O45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O39" i="5"/>
  <c r="N39" i="5"/>
  <c r="M39" i="5"/>
  <c r="L39" i="5"/>
  <c r="K39" i="5"/>
  <c r="J39" i="5"/>
  <c r="I39" i="5"/>
  <c r="H39" i="5"/>
  <c r="G39" i="5"/>
  <c r="N38" i="5"/>
  <c r="M38" i="5"/>
  <c r="L38" i="5"/>
  <c r="K38" i="5"/>
  <c r="J38" i="5"/>
  <c r="I38" i="5"/>
  <c r="H38" i="5"/>
  <c r="G38" i="5"/>
  <c r="O33" i="5"/>
  <c r="N33" i="5"/>
  <c r="M33" i="5"/>
  <c r="L33" i="5"/>
  <c r="K33" i="5"/>
  <c r="J33" i="5"/>
  <c r="I33" i="5"/>
  <c r="H33" i="5"/>
  <c r="G33" i="5"/>
  <c r="N32" i="5"/>
  <c r="M32" i="5"/>
  <c r="L32" i="5"/>
  <c r="K32" i="5"/>
  <c r="J32" i="5"/>
  <c r="I32" i="5"/>
  <c r="H32" i="5"/>
  <c r="G32" i="5"/>
  <c r="O27" i="5"/>
  <c r="N27" i="5"/>
  <c r="M27" i="5"/>
  <c r="L27" i="5"/>
  <c r="K27" i="5"/>
  <c r="J27" i="5"/>
  <c r="I27" i="5"/>
  <c r="H27" i="5"/>
  <c r="G27" i="5"/>
  <c r="N26" i="5"/>
  <c r="M26" i="5"/>
  <c r="L26" i="5"/>
  <c r="K26" i="5"/>
  <c r="J26" i="5"/>
  <c r="I26" i="5"/>
  <c r="H26" i="5"/>
  <c r="G26" i="5"/>
  <c r="O22" i="5"/>
  <c r="N22" i="5"/>
  <c r="M22" i="5"/>
  <c r="L22" i="5"/>
  <c r="K22" i="5"/>
  <c r="J22" i="5"/>
  <c r="I22" i="5"/>
  <c r="H22" i="5"/>
  <c r="G22" i="5"/>
  <c r="N21" i="5"/>
  <c r="M21" i="5"/>
  <c r="L21" i="5"/>
  <c r="K21" i="5"/>
  <c r="J21" i="5"/>
  <c r="I21" i="5"/>
  <c r="H21" i="5"/>
  <c r="G21" i="5"/>
  <c r="O15" i="5"/>
  <c r="N15" i="5"/>
  <c r="M15" i="5"/>
  <c r="L15" i="5"/>
  <c r="K15" i="5"/>
  <c r="J15" i="5"/>
  <c r="I15" i="5"/>
  <c r="H15" i="5"/>
  <c r="G15" i="5"/>
  <c r="O14" i="5"/>
  <c r="N14" i="5"/>
  <c r="M14" i="5"/>
  <c r="L14" i="5"/>
  <c r="K14" i="5"/>
  <c r="J14" i="5"/>
  <c r="I14" i="5"/>
  <c r="H14" i="5"/>
  <c r="G14" i="5"/>
  <c r="G84" i="4"/>
  <c r="C84" i="4"/>
  <c r="B84" i="4"/>
  <c r="C83" i="4"/>
  <c r="B83" i="4"/>
  <c r="AF81" i="4"/>
  <c r="AF79" i="4"/>
  <c r="AF73" i="4"/>
  <c r="AB73" i="4"/>
  <c r="AF71" i="4"/>
  <c r="AB67" i="4"/>
  <c r="AB56" i="4"/>
  <c r="AF46" i="4"/>
  <c r="AF41" i="4"/>
  <c r="Z39" i="4"/>
  <c r="L38" i="4"/>
  <c r="AF37" i="4"/>
  <c r="AD37" i="4"/>
  <c r="AB37" i="4"/>
  <c r="P37" i="4"/>
  <c r="N37" i="4"/>
  <c r="G34" i="4"/>
  <c r="F34" i="4"/>
  <c r="C34" i="4"/>
  <c r="B34" i="4"/>
  <c r="G32" i="4"/>
  <c r="C26" i="4"/>
  <c r="G25" i="4"/>
  <c r="C23" i="4"/>
  <c r="C21" i="4"/>
  <c r="C17" i="4"/>
  <c r="G15" i="4"/>
  <c r="G14" i="4"/>
  <c r="G82" i="3"/>
  <c r="C82" i="3"/>
  <c r="B82" i="3"/>
  <c r="C81" i="3"/>
  <c r="B81" i="3"/>
  <c r="AF79" i="3"/>
  <c r="AF77" i="3"/>
  <c r="AF71" i="3"/>
  <c r="AB71" i="3"/>
  <c r="AF69" i="3"/>
  <c r="AB65" i="3"/>
  <c r="AB56" i="3"/>
  <c r="AF46" i="3"/>
  <c r="AF41" i="3"/>
  <c r="Z39" i="3"/>
  <c r="L38" i="3"/>
  <c r="AF37" i="3"/>
  <c r="AD37" i="3"/>
  <c r="AB37" i="3"/>
  <c r="P37" i="3"/>
  <c r="N37" i="3"/>
  <c r="G34" i="3"/>
  <c r="F34" i="3"/>
  <c r="C34" i="3"/>
  <c r="B34" i="3"/>
  <c r="G32" i="3"/>
  <c r="C26" i="3"/>
  <c r="G25" i="3"/>
  <c r="C23" i="3"/>
  <c r="C21" i="3"/>
  <c r="C17" i="3"/>
  <c r="G15" i="3"/>
  <c r="G14" i="3"/>
  <c r="G82" i="2"/>
  <c r="C82" i="2"/>
  <c r="B82" i="2"/>
  <c r="C81" i="2"/>
  <c r="B81" i="2"/>
  <c r="AF79" i="2"/>
  <c r="AF77" i="2"/>
  <c r="AF71" i="2"/>
  <c r="AB71" i="2"/>
  <c r="AF69" i="2"/>
  <c r="AB65" i="2"/>
  <c r="AB56" i="2"/>
  <c r="AF46" i="2"/>
  <c r="AF41" i="2"/>
  <c r="Z39" i="2"/>
  <c r="L38" i="2"/>
  <c r="AF37" i="2"/>
  <c r="AD37" i="2"/>
  <c r="AB37" i="2"/>
  <c r="P37" i="2"/>
  <c r="N37" i="2"/>
  <c r="G34" i="2"/>
  <c r="F34" i="2"/>
  <c r="C34" i="2"/>
  <c r="B34" i="2"/>
  <c r="G32" i="2"/>
  <c r="C26" i="2"/>
  <c r="G25" i="2"/>
  <c r="C23" i="2"/>
  <c r="C21" i="2"/>
  <c r="C17" i="2"/>
  <c r="G15" i="2"/>
  <c r="G14" i="2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G82" i="1"/>
  <c r="C82" i="1"/>
  <c r="B82" i="1"/>
  <c r="C81" i="1"/>
  <c r="B81" i="1"/>
  <c r="AF79" i="1"/>
  <c r="AF77" i="1"/>
  <c r="AF71" i="1"/>
  <c r="AB71" i="1"/>
  <c r="AF69" i="1"/>
  <c r="AF67" i="1"/>
  <c r="AF65" i="1"/>
  <c r="AD65" i="1"/>
  <c r="AB65" i="1"/>
  <c r="AF62" i="1"/>
  <c r="AF60" i="1"/>
  <c r="AD58" i="1"/>
  <c r="AF56" i="1"/>
  <c r="AB56" i="1"/>
  <c r="AD52" i="1"/>
  <c r="L52" i="1"/>
  <c r="AF46" i="1"/>
  <c r="AD43" i="1"/>
  <c r="AF41" i="1"/>
  <c r="Z39" i="1"/>
  <c r="AF37" i="1"/>
  <c r="AD37" i="1"/>
  <c r="AB37" i="1"/>
  <c r="P37" i="1"/>
  <c r="N37" i="1"/>
  <c r="G34" i="1"/>
  <c r="F34" i="1"/>
  <c r="C34" i="1"/>
  <c r="B34" i="1"/>
  <c r="G32" i="1"/>
  <c r="C26" i="1"/>
  <c r="G25" i="1"/>
  <c r="C23" i="1"/>
  <c r="C21" i="1"/>
  <c r="C17" i="1"/>
  <c r="G15" i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" authorId="0" shapeId="0" xr:uid="{00000000-0006-0000-00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pp16-17 SAAOB
</t>
        </r>
      </text>
    </comment>
    <comment ref="A41" authorId="0" shapeId="0" xr:uid="{00000000-0006-0000-00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CAO-SPECIAL PURPOSE APPROPRIATION
PP43 SAAOB
</t>
        </r>
      </text>
    </comment>
    <comment ref="C41" authorId="0" shapeId="0" xr:uid="{00000000-0006-0000-0000-000003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43" authorId="0" shapeId="0" xr:uid="{00000000-0006-0000-0000-000004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</t>
        </r>
      </text>
    </comment>
    <comment ref="A58" authorId="0" shapeId="0" xr:uid="{00000000-0006-0000-0000-000005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700,000.00 MOOE
300,000.00 CO
</t>
        </r>
      </text>
    </comment>
    <comment ref="A60" authorId="0" shapeId="0" xr:uid="{00000000-0006-0000-0000-000006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62" authorId="0" shapeId="0" xr:uid="{00000000-0006-0000-0000-000007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71" authorId="0" shapeId="0" xr:uid="{00000000-0006-0000-0000-000008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CO
</t>
        </r>
      </text>
    </comment>
    <comment ref="A73" authorId="0" shapeId="0" xr:uid="{00000000-0006-0000-0000-000009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</t>
        </r>
      </text>
    </comment>
    <comment ref="A75" authorId="0" shapeId="0" xr:uid="{00000000-0006-0000-0000-00000A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SPA-COE
CO</t>
        </r>
      </text>
    </comment>
    <comment ref="A77" authorId="0" shapeId="0" xr:uid="{00000000-0006-0000-0000-00000B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 PP43 SAAOB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" authorId="0" shapeId="0" xr:uid="{00000000-0006-0000-01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pp16-17 SAAOB
</t>
        </r>
      </text>
    </comment>
    <comment ref="A41" authorId="0" shapeId="0" xr:uid="{00000000-0006-0000-01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CAO-SPECIAL PURPOSE APPROPRIATION
PP43 SAAOB
</t>
        </r>
      </text>
    </comment>
    <comment ref="A43" authorId="0" shapeId="0" xr:uid="{00000000-0006-0000-0100-000003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</t>
        </r>
      </text>
    </comment>
    <comment ref="A58" authorId="0" shapeId="0" xr:uid="{00000000-0006-0000-0100-000004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700,000.00 MOOE
300,000.00 CO
</t>
        </r>
      </text>
    </comment>
    <comment ref="A60" authorId="0" shapeId="0" xr:uid="{00000000-0006-0000-0100-000005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62" authorId="0" shapeId="0" xr:uid="{00000000-0006-0000-0100-000006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71" authorId="0" shapeId="0" xr:uid="{00000000-0006-0000-0100-000007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CO
</t>
        </r>
      </text>
    </comment>
    <comment ref="A73" authorId="0" shapeId="0" xr:uid="{00000000-0006-0000-0100-000008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</t>
        </r>
      </text>
    </comment>
    <comment ref="A75" authorId="0" shapeId="0" xr:uid="{00000000-0006-0000-0100-000009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SPA-COE
CO</t>
        </r>
      </text>
    </comment>
    <comment ref="A77" authorId="0" shapeId="0" xr:uid="{00000000-0006-0000-0100-00000A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 PP43 SAAOB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" authorId="0" shapeId="0" xr:uid="{00000000-0006-0000-02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pp16-17 SAAOB
</t>
        </r>
      </text>
    </comment>
    <comment ref="A41" authorId="0" shapeId="0" xr:uid="{00000000-0006-0000-02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CAO-SPECIAL PURPOSE APPROPRIATION
PP43 SAAOB
</t>
        </r>
      </text>
    </comment>
    <comment ref="A43" authorId="0" shapeId="0" xr:uid="{00000000-0006-0000-0200-000003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</t>
        </r>
      </text>
    </comment>
    <comment ref="A58" authorId="0" shapeId="0" xr:uid="{00000000-0006-0000-0200-000004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700,000.00 MOOE
300,000.00 CO
</t>
        </r>
      </text>
    </comment>
    <comment ref="A60" authorId="0" shapeId="0" xr:uid="{00000000-0006-0000-0200-000005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62" authorId="0" shapeId="0" xr:uid="{00000000-0006-0000-0200-000006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71" authorId="0" shapeId="0" xr:uid="{00000000-0006-0000-0200-000007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CO
</t>
        </r>
      </text>
    </comment>
    <comment ref="A73" authorId="0" shapeId="0" xr:uid="{00000000-0006-0000-0200-000008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</t>
        </r>
      </text>
    </comment>
    <comment ref="A75" authorId="0" shapeId="0" xr:uid="{00000000-0006-0000-0200-000009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SPA-COE
CO</t>
        </r>
      </text>
    </comment>
    <comment ref="A77" authorId="0" shapeId="0" xr:uid="{00000000-0006-0000-0200-00000A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 PP43 SAAOB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4" authorId="0" shapeId="0" xr:uid="{00000000-0006-0000-03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pp16-17 SAAOB
</t>
        </r>
      </text>
    </comment>
    <comment ref="B14" authorId="0" shapeId="0" xr:uid="{00000000-0006-0000-03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APRIL 2025
SUPPLEMENTAL 6,000.00
</t>
        </r>
      </text>
    </comment>
    <comment ref="C14" authorId="0" shapeId="0" xr:uid="{00000000-0006-0000-0300-000003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APRIL 2025
SUPPLEMENTAL
14,000.00
</t>
        </r>
      </text>
    </comment>
    <comment ref="A41" authorId="0" shapeId="0" xr:uid="{00000000-0006-0000-0300-000004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CAO-SPECIAL PURPOSE APPROPRIATION
PP43 SAAOB
</t>
        </r>
      </text>
    </comment>
    <comment ref="A43" authorId="0" shapeId="0" xr:uid="{00000000-0006-0000-0300-000005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</t>
        </r>
      </text>
    </comment>
    <comment ref="A58" authorId="0" shapeId="0" xr:uid="{00000000-0006-0000-0300-000006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Supplemented April 2025
</t>
        </r>
      </text>
    </comment>
    <comment ref="A60" authorId="0" shapeId="0" xr:uid="{00000000-0006-0000-0300-000007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700,000.00 MOOE
300,000.00 CO
</t>
        </r>
      </text>
    </comment>
    <comment ref="A62" authorId="0" shapeId="0" xr:uid="{00000000-0006-0000-0300-000008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64" authorId="0" shapeId="0" xr:uid="{00000000-0006-0000-0300-000009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CO
</t>
        </r>
      </text>
    </comment>
    <comment ref="A73" authorId="0" shapeId="0" xr:uid="{00000000-0006-0000-0300-00000A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PP46 SAAOB
CO
</t>
        </r>
      </text>
    </comment>
    <comment ref="A75" authorId="0" shapeId="0" xr:uid="{00000000-0006-0000-0300-00000B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</t>
        </r>
      </text>
    </comment>
    <comment ref="A77" authorId="0" shapeId="0" xr:uid="{00000000-0006-0000-0300-00000C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SPA-COE
CO</t>
        </r>
      </text>
    </comment>
    <comment ref="A79" authorId="0" shapeId="0" xr:uid="{00000000-0006-0000-0300-00000D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 PP43 SAAOB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CGB</author>
  </authors>
  <commentList>
    <comment ref="L10" authorId="0" shapeId="0" xr:uid="{00000000-0006-0000-04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APRIL +14000.00
</t>
        </r>
      </text>
    </comment>
    <comment ref="M10" authorId="0" shapeId="0" xr:uid="{00000000-0006-0000-04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APRIL+ 6000.00</t>
        </r>
      </text>
    </comment>
    <comment ref="E140" authorId="1" shapeId="0" xr:uid="{00000000-0006-0000-0400-000003000000}">
      <text>
        <r>
          <rPr>
            <b/>
            <sz val="9"/>
            <color rgb="FF000000"/>
            <rFont val="Tahoma"/>
          </rPr>
          <t>Thematic 70% or 30% Quick Response Fund</t>
        </r>
      </text>
    </comment>
    <comment ref="E195" authorId="1" shapeId="0" xr:uid="{00000000-0006-0000-0400-000004000000}">
      <text>
        <r>
          <rPr>
            <b/>
            <sz val="9"/>
            <color rgb="FF000000"/>
            <rFont val="Tahoma"/>
          </rPr>
          <t>Thematic 70% or 30% Quik Response Fund</t>
        </r>
      </text>
    </comment>
    <comment ref="E197" authorId="1" shapeId="0" xr:uid="{00000000-0006-0000-0400-000005000000}">
      <text>
        <r>
          <rPr>
            <b/>
            <sz val="9"/>
            <color rgb="FF000000"/>
            <rFont val="Tahoma"/>
          </rPr>
          <t>Thematic 70% or 30% Quik Response Fund</t>
        </r>
      </text>
    </comment>
    <comment ref="E199" authorId="1" shapeId="0" xr:uid="{00000000-0006-0000-0400-000006000000}">
      <text>
        <r>
          <rPr>
            <b/>
            <sz val="9"/>
            <color rgb="FF000000"/>
            <rFont val="Tahoma"/>
          </rPr>
          <t>Thematic 70% or 30% Quik Response Fund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1" authorId="0" shapeId="0" xr:uid="{00000000-0006-0000-06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
</t>
        </r>
      </text>
    </comment>
    <comment ref="B12" authorId="0" shapeId="0" xr:uid="{00000000-0006-0000-06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
</t>
        </r>
      </text>
    </comment>
    <comment ref="C21" authorId="0" shapeId="0" xr:uid="{00000000-0006-0000-0600-000003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supplemented APRIL 2025
</t>
        </r>
      </text>
    </comment>
    <comment ref="D22" authorId="0" shapeId="0" xr:uid="{00000000-0006-0000-0600-000004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700,000.00 MOOE
300,000.00 CO
</t>
        </r>
      </text>
    </comment>
    <comment ref="B31" authorId="0" shapeId="0" xr:uid="{00000000-0006-0000-0600-000005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 PP 46 SAAOB
</t>
        </r>
      </text>
    </comment>
    <comment ref="B32" authorId="0" shapeId="0" xr:uid="{00000000-0006-0000-0600-000006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</t>
        </r>
      </text>
    </comment>
    <comment ref="B33" authorId="0" shapeId="0" xr:uid="{00000000-0006-0000-0600-000007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CEO-SPA
</t>
        </r>
      </text>
    </comment>
    <comment ref="B34" authorId="0" shapeId="0" xr:uid="{00000000-0006-0000-0600-000008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CAO-SPA PP43 SAAOB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0" authorId="0" shapeId="0" xr:uid="{00000000-0006-0000-0700-000001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Floating-Reverted-for
Re-appropriation
</t>
        </r>
      </text>
    </comment>
    <comment ref="B34" authorId="0" shapeId="0" xr:uid="{00000000-0006-0000-0700-000002000000}">
      <text>
        <r>
          <rPr>
            <b/>
            <sz val="9"/>
            <color rgb="FF000000"/>
            <rFont val="Tahoma"/>
          </rPr>
          <t>CGB Accounting:</t>
        </r>
        <r>
          <rPr>
            <sz val="9"/>
            <color rgb="FF000000"/>
            <rFont val="Tahoma"/>
          </rPr>
          <t xml:space="preserve">
Floating-Reverted-for
Re-appropriation
</t>
        </r>
      </text>
    </comment>
  </commentList>
</comments>
</file>

<file path=xl/sharedStrings.xml><?xml version="1.0" encoding="utf-8"?>
<sst xmlns="http://schemas.openxmlformats.org/spreadsheetml/2006/main" count="769" uniqueCount="269">
  <si>
    <t>FDP Form 8 - Local Disaster Risk Reduction and Management Fund Utilization</t>
  </si>
  <si>
    <t>(Commission on Audit)</t>
  </si>
  <si>
    <t>LOCAL DISASTER RISK REDUCTION AND MANAGEMENT FUND UTILIZATION</t>
  </si>
  <si>
    <t>REGION:   I</t>
  </si>
  <si>
    <t>CALENDAR YEAR:   2025</t>
  </si>
  <si>
    <t>PROVINCE:   ILOCOS NORTE</t>
  </si>
  <si>
    <t>QUARTER:   1 (January)</t>
  </si>
  <si>
    <t>OBRE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</si>
  <si>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</si>
  <si>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</si>
  <si>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</si>
  <si>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</si>
  <si>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</si>
  <si>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</si>
  <si>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</si>
  <si>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</si>
  <si>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</si>
  <si>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</si>
  <si>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</si>
  <si>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</si>
  <si>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CITY/MUNICIPALITY:   BATAC</t>
  </si>
  <si>
    <t xml:space="preserve"> </t>
  </si>
  <si>
    <t>Particulars</t>
  </si>
  <si>
    <t>Quick Response Fund (QRF) 30%</t>
  </si>
  <si>
    <t>Mitigation Fund (70%)</t>
  </si>
  <si>
    <t>NDRRMF</t>
  </si>
  <si>
    <t>From Other LGUs</t>
  </si>
  <si>
    <t>From Other Sources</t>
  </si>
  <si>
    <t>Total</t>
  </si>
  <si>
    <t>A. Sources of Funds:</t>
  </si>
  <si>
    <t>Currrent Appropriation</t>
  </si>
  <si>
    <t>Continuing Appropriation</t>
  </si>
  <si>
    <t>Previous Year's Appropriations transferred to the Special Trust Fund</t>
  </si>
  <si>
    <t>Donations</t>
  </si>
  <si>
    <t>Total Funds Available</t>
  </si>
  <si>
    <t>B. Utilization</t>
  </si>
  <si>
    <t xml:space="preserve">     Thematic 1 - Disaster Prevention and Mitigation</t>
  </si>
  <si>
    <t>Clearing, pruning, brushing and cutting of trees in the different barangays and schools</t>
  </si>
  <si>
    <t>Cash for work program before calamities</t>
  </si>
  <si>
    <t>Well and Spring Development</t>
  </si>
  <si>
    <t>Dredging, declogging and cleaning of rivers, creeks, canals, small farm reservoirs and other waterways</t>
  </si>
  <si>
    <t xml:space="preserve">     Thematic 2 - Disaster Preparedness</t>
  </si>
  <si>
    <t>Conduct of Capacity Training of C/BDRRMC, SDRRMC, NGO's, Government and Private sectors and volunteers on Disaster Risk Reduction and Management</t>
  </si>
  <si>
    <t>Updating of various CDRRM Plans</t>
  </si>
  <si>
    <t>Conduct of Earthquake, Flood and Fire Evacuation Drills Oplan Ligtas na Pamayanan</t>
  </si>
  <si>
    <t>Information Education Campaign (IEC): Early Warning Systems and Pre-evacuation Management, Disaster preparedness: production, formulation and distribution of materials (manuals, leaflets,pamphlets,flyers,brochure, posters, early warning signages); dialogues with schools and the community; and others</t>
  </si>
  <si>
    <t>Conduct of DRRM-related contests</t>
  </si>
  <si>
    <t>Stockpiling and Prepositioning of Supplies and Materials (Food and Non-Food items/medicines)</t>
  </si>
  <si>
    <t>Acquisition of Search, Rescue and Retrieval (SRR) equipment; go bags, personal protective equipment for the CDRRMO, other partner agencies (BFP,PNP,BJMP,DEPED,etc.), volunteers and other office facilities, materials,supplies, uniforms and maintenance of evacuation center</t>
  </si>
  <si>
    <t>Purchase of Three (3) units Automated Weather Station (Rainfall and Water Level Monitoring)</t>
  </si>
  <si>
    <t>Purchase of Warning Signages and Information Boards</t>
  </si>
  <si>
    <t xml:space="preserve">     Thematic 3 and 4 - Disaster Response, Rehabilitation and Recovery</t>
  </si>
  <si>
    <t>Quick Response Fund</t>
  </si>
  <si>
    <t>Provision of basic needs of evacuees, responders and other staff on-duty (food, clothing,shelter, mdedicines and others) and other services</t>
  </si>
  <si>
    <t>Cash for Work Program every after calamities</t>
  </si>
  <si>
    <t>Infrastructure Construction and Rehabilitation - Rehabilitation /Repair/Maintenance of Calamity and Disaster Damages</t>
  </si>
  <si>
    <t>Gravelling of road shoulders and backfilling potholes</t>
  </si>
  <si>
    <t>Purchase of gravel and sand for regravelling of roads shoulders and backfilling potholes</t>
  </si>
  <si>
    <t>Agricultural Rehabilitation Program for Agriculture, Fishery and Livestock</t>
  </si>
  <si>
    <t>Emergency Shelter Assistance (ESA)</t>
  </si>
  <si>
    <t xml:space="preserve">Total Utilization </t>
  </si>
  <si>
    <t>Unutilized Balance</t>
  </si>
  <si>
    <t xml:space="preserve">              We hereby certify that we have reviewed the contents and hereby attest to the veracity and correctness of the data or information contained in this document.</t>
  </si>
  <si>
    <t>ARVIN FRANCIS N. LUMANG</t>
  </si>
  <si>
    <t>JOSELLE MARIYA C. ARCIBAL</t>
  </si>
  <si>
    <t>ENGR. ALBERT D. CHUA</t>
  </si>
  <si>
    <t>LDRRMO IV</t>
  </si>
  <si>
    <t>City Accountant</t>
  </si>
  <si>
    <t>City Mayor</t>
  </si>
  <si>
    <t>QUARTER:   1 (February)</t>
  </si>
  <si>
    <t>02-332</t>
  </si>
  <si>
    <t>02-099</t>
  </si>
  <si>
    <t>02-262</t>
  </si>
  <si>
    <t>QUARTER:   1 (March)</t>
  </si>
  <si>
    <t>QUARTER:   2 (April)</t>
  </si>
  <si>
    <t>Acquisition of Search, Rescue and retrieval (SRR) Equipment-Purchase of One (1) Unit Portable Battery Car Jump Starter</t>
  </si>
  <si>
    <t>04-174</t>
  </si>
  <si>
    <t>04-175</t>
  </si>
  <si>
    <t>Republic of the Philippines</t>
  </si>
  <si>
    <t>Province of Ilocos Norte</t>
  </si>
  <si>
    <t>City Government of Batac</t>
  </si>
  <si>
    <t>Summary of Utilization of Disaster Risk Reduction and Management Fund</t>
  </si>
  <si>
    <t>As of December 31, 2025</t>
  </si>
  <si>
    <t>ALOB's Date</t>
  </si>
  <si>
    <t>Source of Fund</t>
  </si>
  <si>
    <t>OBRE Number</t>
  </si>
  <si>
    <t>Payee</t>
  </si>
  <si>
    <t>Project/Purpose</t>
  </si>
  <si>
    <t>Continuing Appropropriation</t>
  </si>
  <si>
    <t>Special Trust Fund</t>
  </si>
  <si>
    <t>MOOE
(70% Preparedness)</t>
  </si>
  <si>
    <t>MOOE
(30% QRF)</t>
  </si>
  <si>
    <t>Capital Outlay
Current</t>
  </si>
  <si>
    <t>Unspent PY DRRMF (Local Source)</t>
  </si>
  <si>
    <t>Donations (External Source)</t>
  </si>
  <si>
    <t>TOTAL JANUARY</t>
  </si>
  <si>
    <t>BALANCE AS OF JANUARY</t>
  </si>
  <si>
    <t>FEBRUARY</t>
  </si>
  <si>
    <t>SPA-LDRRM FUND</t>
  </si>
  <si>
    <t>100-2025-02-099</t>
  </si>
  <si>
    <t>TRI P FUEL AND OIL DISTRIBUTOR</t>
  </si>
  <si>
    <t>MOOE-30% QUICK RESPONSE FUND</t>
  </si>
  <si>
    <t>100-2025-02-262</t>
  </si>
  <si>
    <t>VANNY GAMET</t>
  </si>
  <si>
    <t>MOOE-70%-Thematic3&amp;4 ESA</t>
  </si>
  <si>
    <t>100-2025-02-332</t>
  </si>
  <si>
    <t>MOOE-70%-Thematic 1-Clearing,Pruning,brushing</t>
  </si>
  <si>
    <t>TOTAL FEBRUARY</t>
  </si>
  <si>
    <t>BALANCE AS OF FEBRUARY</t>
  </si>
  <si>
    <t>MARCH</t>
  </si>
  <si>
    <t>TOTAL MARCH</t>
  </si>
  <si>
    <t>BALANCE AS OF MARCH</t>
  </si>
  <si>
    <t>APRIL</t>
  </si>
  <si>
    <t>100-2025-04-174</t>
  </si>
  <si>
    <t>RACHELLE MAE VERDADERO</t>
  </si>
  <si>
    <t>100-2025-04-175</t>
  </si>
  <si>
    <t>ELISA TAPAC</t>
  </si>
  <si>
    <t>TOTAL APRIL</t>
  </si>
  <si>
    <t>BALANCE AS OF APRIL</t>
  </si>
  <si>
    <t>MAY</t>
  </si>
  <si>
    <t>TOTAL MAY</t>
  </si>
  <si>
    <t>BALANCE AS OF MAY</t>
  </si>
  <si>
    <t>JUNE</t>
  </si>
  <si>
    <t>TOTAL JUNE</t>
  </si>
  <si>
    <t>BALANCE AS OF JUNE</t>
  </si>
  <si>
    <t>JULY</t>
  </si>
  <si>
    <t>TOTAL JULY</t>
  </si>
  <si>
    <t>BALANCE AS OF JULY</t>
  </si>
  <si>
    <t>AUGUST</t>
  </si>
  <si>
    <t>TOTAL AUGUST</t>
  </si>
  <si>
    <t>BALANCE AS OF AUGUST</t>
  </si>
  <si>
    <t>SEPTEMBER</t>
  </si>
  <si>
    <t>TOTAL SEPTEMBER</t>
  </si>
  <si>
    <t>BALANCE AS OF SEPTEMBER</t>
  </si>
  <si>
    <t>OCTOBER</t>
  </si>
  <si>
    <t>TOTAL OCTOBER</t>
  </si>
  <si>
    <t>BALANCE AS OF OCTOBER</t>
  </si>
  <si>
    <t>NOVEMBER</t>
  </si>
  <si>
    <t>TOTAL NOVEMBER</t>
  </si>
  <si>
    <t>BALANCE AS OF NOVEMBER</t>
  </si>
  <si>
    <t>DECEMBER</t>
  </si>
  <si>
    <t>TOTAL DECEMBER</t>
  </si>
  <si>
    <t>BALANCE AS OF DECEMBER</t>
  </si>
  <si>
    <t>Classified as to appropriation -Current</t>
  </si>
  <si>
    <t>Appropriations</t>
  </si>
  <si>
    <t>Obligated</t>
  </si>
  <si>
    <t>Balance as of December</t>
  </si>
  <si>
    <t>30%- Quick Response Fund</t>
  </si>
  <si>
    <t>70%- Mitigation Fund</t>
  </si>
  <si>
    <t>TOTAL</t>
  </si>
  <si>
    <t>Classified as to the amount to be treated as Special Trust Fund</t>
  </si>
  <si>
    <t>Current Year Appropriation-2024</t>
  </si>
  <si>
    <t>Classified as to the recording of expenses - Current</t>
  </si>
  <si>
    <t>Available</t>
  </si>
  <si>
    <t>Utilized</t>
  </si>
  <si>
    <t>Balance</t>
  </si>
  <si>
    <t>Special Trust Fund 2024</t>
  </si>
  <si>
    <t xml:space="preserve">      MOOE (70%)</t>
  </si>
  <si>
    <t>MOOE (70%)</t>
  </si>
  <si>
    <t xml:space="preserve">      MOOE (30%)</t>
  </si>
  <si>
    <t>Capital Outlay</t>
  </si>
  <si>
    <t xml:space="preserve">      Capital Outlay</t>
  </si>
  <si>
    <t>Grand Total</t>
  </si>
  <si>
    <t>Beginning Balance</t>
  </si>
  <si>
    <t>Reverted/Reprogrammed</t>
  </si>
  <si>
    <t>Ending Balance</t>
  </si>
  <si>
    <t>Check for adjustments (Maam Gay &amp; Budget)</t>
  </si>
  <si>
    <t>Check for cancelled OBRE (Ma'am Gay &amp; Budget)</t>
  </si>
  <si>
    <t>Continuing</t>
  </si>
  <si>
    <t>Check for transfers/grants (refer to the SL of Ma'am Sheng)</t>
  </si>
  <si>
    <t>Transfer/Grants</t>
  </si>
  <si>
    <t xml:space="preserve">Spent </t>
  </si>
  <si>
    <t xml:space="preserve">      Financial Assistance from LBP</t>
  </si>
  <si>
    <t xml:space="preserve">      Financial Assistance from City of Makati</t>
  </si>
  <si>
    <t>Transferred to GF</t>
  </si>
  <si>
    <t>LOCAL DISASTER RISK REDUCTION MANAGEMENT FUND - 2024</t>
  </si>
  <si>
    <t>ALOBS DATE</t>
  </si>
  <si>
    <t>FUND</t>
  </si>
  <si>
    <t>OBRE NUMBER</t>
  </si>
  <si>
    <t>PAYEE</t>
  </si>
  <si>
    <t>PARTICULARS</t>
  </si>
  <si>
    <t>OBRE AMOUNT</t>
  </si>
  <si>
    <t>BUDGET AMOUNT</t>
  </si>
  <si>
    <t>PAID AMOUNT</t>
  </si>
  <si>
    <t>REFUND/ADJUSTMENTS</t>
  </si>
  <si>
    <t>FINAL AMOUNT</t>
  </si>
  <si>
    <t>VOUCHER NUMBER</t>
  </si>
  <si>
    <t>CHECK NUMBER</t>
  </si>
  <si>
    <t>MONTH PAID</t>
  </si>
  <si>
    <t>ADJUSTMENTS</t>
  </si>
  <si>
    <t>MOOE</t>
  </si>
  <si>
    <t>CAPITAL OUTLAY</t>
  </si>
  <si>
    <t>CONTINUING</t>
  </si>
  <si>
    <t>SPA- LDRRM FUND</t>
  </si>
  <si>
    <t>GRAND TOTAL</t>
  </si>
  <si>
    <t>Total OBRE Amount</t>
  </si>
  <si>
    <t>Adjusments</t>
  </si>
  <si>
    <t>Total Obligation for 5% Calamity Fund</t>
  </si>
  <si>
    <t>Current Appro.</t>
  </si>
  <si>
    <t>Cont. Appro.</t>
  </si>
  <si>
    <t>Total Obli.</t>
  </si>
  <si>
    <t xml:space="preserve">  as of Batch 3</t>
  </si>
  <si>
    <t>Accounting</t>
  </si>
  <si>
    <t>Budget</t>
  </si>
  <si>
    <t>Total Paid Amount</t>
  </si>
  <si>
    <t>Percentage as to Paid amounts</t>
  </si>
  <si>
    <t>Total Unpaid for 5% Calamity Fund</t>
  </si>
  <si>
    <t>Percentage as to Accounts Payable</t>
  </si>
  <si>
    <t>OFFICE OF THE CITY ACCOUNTANT</t>
  </si>
  <si>
    <t>STATUS OF APPRORIATIONS, ALLOTMENT AND OBLIGATIONS</t>
  </si>
  <si>
    <t>CURRENT LEGISLATIVE APPROPRIATION</t>
  </si>
  <si>
    <t>LOCAL DISASTER RISK REDUCTION MANAGEMENT FUND 2024</t>
  </si>
  <si>
    <t>As of December 31, 2024</t>
  </si>
  <si>
    <t>OBJECT OF EXPENDITURE</t>
  </si>
  <si>
    <t>APPROPRIATION</t>
  </si>
  <si>
    <t>ALLOTMENT</t>
  </si>
  <si>
    <t>OBLIGATION</t>
  </si>
  <si>
    <t>UNOBLIGATED</t>
  </si>
  <si>
    <t>Thematic 1 - Disaster Prevention and Mitigation</t>
  </si>
  <si>
    <t>Sub Total</t>
  </si>
  <si>
    <t>Thematic 2 - Disaster Preparedness</t>
  </si>
  <si>
    <t>Information Education Campaign (IEC): Early Warning Systems and Pre-evacuation Management, Disaster preparedness; production, formulation and distribution of materials (manuals, leaflets, pamphlets, flyers, brochures, posters, early warning signages); dialogues w/ schools and the community; and others</t>
  </si>
  <si>
    <t>Acquisition of search, rescue and retrieval (SRR) Equipment-Purchase of One (1) unit portable Battery Car Jump Starter</t>
  </si>
  <si>
    <t>Acquisition of Search, Rescue and Retrieval (SRR) equipment; go bags, personal protective equipment for the CDRRMO, other partner agencies (BFP,PNP,BJMP,DEPED,etc.), volunteers and other office facilities, materials, supplies, uniforms and maintenance of evacuation center</t>
  </si>
  <si>
    <t>Thematic 3 and 4 - Disaster Response, Rehabilitation and Recovery</t>
  </si>
  <si>
    <t>Provision of basic needs of evacuees, responders and other staff on-duty (food, clothing, shelter, medicines and others) and other services</t>
  </si>
  <si>
    <t>Total LDRRMF</t>
  </si>
  <si>
    <t>Prepared by:</t>
  </si>
  <si>
    <t>HONEY LEN G. VILLON</t>
  </si>
  <si>
    <t>Accountant I</t>
  </si>
  <si>
    <t>CONTINUING APPROPRIATION</t>
  </si>
  <si>
    <t>LOCAL DISASTER RISK REDUCTION MANAGEMENT FUND</t>
  </si>
  <si>
    <t>CONTINUING 2024</t>
  </si>
  <si>
    <t>Acquisition of Search, Rescue and Retrieval (SRR) equipment; personal protective equipment, and other office facilities, materials, supplies, uniforms and maintenance of evacuation center</t>
  </si>
  <si>
    <t>Purchase of 1 Unit Mobile Water Treatment Facility</t>
  </si>
  <si>
    <t>Purchase of Search, rescue and retrieval equipment for distribution to all schools</t>
  </si>
  <si>
    <t>Purchase of Search, rescue and retrieval equipment for use of the Bureau of Fire Protection-City of Batac</t>
  </si>
  <si>
    <t>Subtotal</t>
  </si>
  <si>
    <t>Infrastructure Rehabilitation - Rehabilitation of/Repair/Maintenance of Calamity and Disaster Damages</t>
  </si>
  <si>
    <t>Total LDRRMF 2024</t>
  </si>
  <si>
    <t>CONTINUING  2023</t>
  </si>
  <si>
    <t>Purchase of 1 unit Laptop Computer</t>
  </si>
  <si>
    <t>Purchase of 1 unit Desktop Computer</t>
  </si>
  <si>
    <t>Purchase of 1 set Multi-Hazard Early Warning Device</t>
  </si>
  <si>
    <t>Total LDRRMF 2023</t>
  </si>
  <si>
    <t>CONTINUING  2022</t>
  </si>
  <si>
    <t>Purchase of 3 units Computer Printer</t>
  </si>
  <si>
    <t>Total LDRRMF 2022</t>
  </si>
  <si>
    <t>CONTINUING  2021</t>
  </si>
  <si>
    <t>Total LDRRMF 2021</t>
  </si>
  <si>
    <t>CONTINUING  2020</t>
  </si>
  <si>
    <t>Installation of Disaster Information Board in 43 Barangays</t>
  </si>
  <si>
    <t>Fogging &amp; Preventive measure against dengue</t>
  </si>
  <si>
    <t>Total LDRRMF 2020</t>
  </si>
  <si>
    <t>CONTINUING  2019</t>
  </si>
  <si>
    <t>Purchase of 1 unit Forward Truck</t>
  </si>
  <si>
    <t>Purchase of 1 unit wrecker</t>
  </si>
  <si>
    <t>Improvement of Storage Room and Kitchen and Purchase of Additional Storage Room and Kitchen Supplies and Materials</t>
  </si>
  <si>
    <t>Thematic 3 and 4 - Disaster Response</t>
  </si>
  <si>
    <t>Total LDRRMF 2019</t>
  </si>
  <si>
    <t>CONTINUING  2018</t>
  </si>
  <si>
    <t>Local Disaster Risk Reduction Management Fund</t>
  </si>
  <si>
    <t>CONTINUING  2017</t>
  </si>
  <si>
    <t>CONTINUING  2016</t>
  </si>
  <si>
    <t>Total LDRRMF 2016-2024</t>
  </si>
  <si>
    <t>POLAN BRIX AGA M. BULONG</t>
  </si>
  <si>
    <t>Administrative Assistant II</t>
  </si>
  <si>
    <t>(Accounting Clerk III)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</si>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</sst>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[$-409]mmmm\ d\,\ yyyy;@"/>
    <numFmt numFmtId="166" formatCode="m/d/yyyy;@"/>
  </numFmts>
  <fonts count="37" x14ac:knownFonts="1">
    <font>
      <sz val="11"/>
      <color rgb="FF000000"/>
      <name val="Calibri"/>
    </font>
    <font>
      <b/>
      <sz val="9"/>
      <color rgb="FF000000"/>
      <name val="Calibri"/>
    </font>
    <font>
      <sz val="9"/>
      <color rgb="FF000000"/>
      <name val="Calibri"/>
    </font>
    <font>
      <b/>
      <sz val="9"/>
      <color rgb="FFFF0000"/>
      <name val="Calibri"/>
    </font>
    <font>
      <b/>
      <sz val="9"/>
      <color rgb="FF0070C0"/>
      <name val="Calibri"/>
    </font>
    <font>
      <sz val="8"/>
      <color rgb="FF000000"/>
      <name val="Calibri"/>
    </font>
    <font>
      <sz val="8"/>
      <color rgb="FF0070C0"/>
      <name val="Calibri"/>
    </font>
    <font>
      <sz val="9"/>
      <color rgb="FF0070C0"/>
      <name val="Calibri"/>
    </font>
    <font>
      <sz val="8"/>
      <color rgb="FFFF0000"/>
      <name val="Calibri"/>
    </font>
    <font>
      <sz val="9"/>
      <color rgb="FFFF0000"/>
      <name val="Calibri"/>
    </font>
    <font>
      <b/>
      <sz val="8"/>
      <color rgb="FFFF0000"/>
      <name val="Calibri"/>
    </font>
    <font>
      <b/>
      <sz val="8"/>
      <color rgb="FF000000"/>
      <name val="Calibri"/>
    </font>
    <font>
      <sz val="7"/>
      <color rgb="FF000000"/>
      <name val="Calibri"/>
    </font>
    <font>
      <sz val="7"/>
      <color rgb="FF0070C0"/>
      <name val="Calibri"/>
    </font>
    <font>
      <b/>
      <sz val="7"/>
      <color rgb="FF000000"/>
      <name val="Calibri"/>
    </font>
    <font>
      <b/>
      <sz val="9"/>
      <color rgb="FF00B050"/>
      <name val="Calibri"/>
    </font>
    <font>
      <sz val="9"/>
      <color rgb="FF00B050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0"/>
      <color rgb="FF00B050"/>
      <name val="Calibri"/>
    </font>
    <font>
      <b/>
      <sz val="11"/>
      <color rgb="FF000000"/>
      <name val="Calibri"/>
    </font>
    <font>
      <sz val="11"/>
      <color rgb="FFFF0000"/>
      <name val="Calibri"/>
    </font>
    <font>
      <b/>
      <sz val="11"/>
      <color rgb="FF00B050"/>
      <name val="Calibri"/>
    </font>
    <font>
      <b/>
      <sz val="11"/>
      <color rgb="FFFF0000"/>
      <name val="Calibri"/>
    </font>
    <font>
      <b/>
      <sz val="11"/>
      <color rgb="FF0070C0"/>
      <name val="Calibri"/>
    </font>
    <font>
      <b/>
      <sz val="8"/>
      <color rgb="FF00B050"/>
      <name val="Calibri"/>
    </font>
    <font>
      <b/>
      <sz val="8"/>
      <color rgb="FF0070C0"/>
      <name val="Calibri"/>
    </font>
    <font>
      <b/>
      <sz val="7"/>
      <color rgb="FF0070C0"/>
      <name val="Calibri"/>
    </font>
    <font>
      <b/>
      <sz val="8"/>
      <color rgb="FFFF0000"/>
      <name val="Arial"/>
    </font>
    <font>
      <b/>
      <sz val="7"/>
      <color rgb="FFFF0000"/>
      <name val="Calibri"/>
    </font>
    <font>
      <b/>
      <sz val="7"/>
      <color rgb="FF00B050"/>
      <name val="Calibri"/>
    </font>
    <font>
      <sz val="26"/>
      <color rgb="FFFF0000"/>
      <name val="Calibri"/>
    </font>
    <font>
      <sz val="9"/>
      <color rgb="FFBFBFBF"/>
      <name val="Calibri"/>
    </font>
    <font>
      <b/>
      <sz val="10"/>
      <color rgb="FF548135"/>
      <name val="Calibri"/>
    </font>
    <font>
      <b/>
      <sz val="12"/>
      <color rgb="FF000000"/>
      <name val="Calibri"/>
    </font>
    <font>
      <b/>
      <sz val="9"/>
      <color rgb="FF000000"/>
      <name val="Tahoma"/>
    </font>
    <font>
      <sz val="9"/>
      <color rgb="FF000000"/>
      <name val="Tahoma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BE4D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B9DA4"/>
        <bgColor rgb="FFFFFFFF"/>
      </patternFill>
    </fill>
    <fill>
      <patternFill patternType="solid">
        <fgColor rgb="FFBFBFB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92"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43" fontId="1" fillId="2" borderId="0" xfId="0" applyNumberFormat="1" applyFont="1" applyFill="1"/>
    <xf numFmtId="0" fontId="2" fillId="2" borderId="0" xfId="0" applyFont="1" applyFill="1"/>
    <xf numFmtId="43" fontId="2" fillId="2" borderId="0" xfId="0" applyNumberFormat="1" applyFont="1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/>
    <xf numFmtId="43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1" fillId="2" borderId="1" xfId="0" applyNumberFormat="1" applyFont="1" applyFill="1" applyBorder="1"/>
    <xf numFmtId="43" fontId="1" fillId="2" borderId="0" xfId="0" applyNumberFormat="1" applyFont="1" applyFill="1" applyAlignment="1">
      <alignment horizontal="center"/>
    </xf>
    <xf numFmtId="4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3" fontId="4" fillId="2" borderId="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3" fontId="4" fillId="2" borderId="2" xfId="0" applyNumberFormat="1" applyFont="1" applyFill="1" applyBorder="1" applyAlignment="1">
      <alignment vertical="center" wrapText="1"/>
    </xf>
    <xf numFmtId="43" fontId="2" fillId="2" borderId="2" xfId="0" applyNumberFormat="1" applyFont="1" applyFill="1" applyBorder="1" applyAlignment="1">
      <alignment vertical="center" wrapText="1"/>
    </xf>
    <xf numFmtId="43" fontId="5" fillId="2" borderId="5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2" fillId="2" borderId="1" xfId="0" applyNumberFormat="1" applyFont="1" applyFill="1" applyBorder="1" applyAlignment="1">
      <alignment horizontal="left" vertical="center" wrapText="1"/>
    </xf>
    <xf numFmtId="43" fontId="4" fillId="2" borderId="1" xfId="0" applyNumberFormat="1" applyFont="1" applyFill="1" applyBorder="1" applyAlignment="1">
      <alignment vertical="center" wrapText="1"/>
    </xf>
    <xf numFmtId="43" fontId="4" fillId="2" borderId="6" xfId="0" applyNumberFormat="1" applyFont="1" applyFill="1" applyBorder="1" applyAlignment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43" fontId="2" fillId="2" borderId="6" xfId="0" applyNumberFormat="1" applyFont="1" applyFill="1" applyBorder="1" applyAlignment="1">
      <alignment vertical="center" wrapText="1"/>
    </xf>
    <xf numFmtId="43" fontId="3" fillId="2" borderId="6" xfId="0" applyNumberFormat="1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43" fontId="4" fillId="2" borderId="0" xfId="0" applyNumberFormat="1" applyFont="1" applyFill="1" applyAlignment="1">
      <alignment vertical="center" wrapText="1"/>
    </xf>
    <xf numFmtId="43" fontId="6" fillId="2" borderId="1" xfId="0" applyNumberFormat="1" applyFont="1" applyFill="1" applyBorder="1" applyAlignment="1">
      <alignment vertical="center" wrapText="1"/>
    </xf>
    <xf numFmtId="43" fontId="6" fillId="2" borderId="5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43" fontId="0" fillId="2" borderId="0" xfId="0" applyNumberFormat="1" applyFill="1"/>
    <xf numFmtId="9" fontId="1" fillId="2" borderId="9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9" xfId="0" applyFont="1" applyFill="1" applyBorder="1"/>
    <xf numFmtId="0" fontId="4" fillId="2" borderId="2" xfId="0" applyFont="1" applyFill="1" applyBorder="1"/>
    <xf numFmtId="43" fontId="4" fillId="2" borderId="1" xfId="0" applyNumberFormat="1" applyFont="1" applyFill="1" applyBorder="1"/>
    <xf numFmtId="0" fontId="1" fillId="2" borderId="9" xfId="0" applyFont="1" applyFill="1" applyBorder="1" applyAlignment="1">
      <alignment vertical="center"/>
    </xf>
    <xf numFmtId="0" fontId="2" fillId="2" borderId="4" xfId="0" applyFont="1" applyFill="1" applyBorder="1"/>
    <xf numFmtId="43" fontId="1" fillId="2" borderId="1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1" fillId="2" borderId="10" xfId="0" applyFont="1" applyFill="1" applyBorder="1"/>
    <xf numFmtId="0" fontId="2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164" fontId="2" fillId="2" borderId="0" xfId="0" applyNumberFormat="1" applyFont="1" applyFill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2" borderId="11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3" fontId="2" fillId="2" borderId="11" xfId="0" applyNumberFormat="1" applyFont="1" applyFill="1" applyBorder="1"/>
    <xf numFmtId="43" fontId="1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43" fontId="9" fillId="2" borderId="11" xfId="0" applyNumberFormat="1" applyFont="1" applyFill="1" applyBorder="1" applyAlignment="1">
      <alignment horizontal="center"/>
    </xf>
    <xf numFmtId="43" fontId="2" fillId="2" borderId="11" xfId="0" applyNumberFormat="1" applyFont="1" applyFill="1" applyBorder="1" applyAlignment="1">
      <alignment horizontal="center"/>
    </xf>
    <xf numFmtId="43" fontId="2" fillId="2" borderId="11" xfId="0" quotePrefix="1" applyNumberFormat="1" applyFont="1" applyFill="1" applyBorder="1" applyAlignment="1">
      <alignment horizontal="center"/>
    </xf>
    <xf numFmtId="0" fontId="1" fillId="2" borderId="11" xfId="0" applyFont="1" applyFill="1" applyBorder="1"/>
    <xf numFmtId="43" fontId="9" fillId="2" borderId="11" xfId="0" applyNumberFormat="1" applyFont="1" applyFill="1" applyBorder="1"/>
    <xf numFmtId="43" fontId="8" fillId="2" borderId="11" xfId="0" applyNumberFormat="1" applyFont="1" applyFill="1" applyBorder="1" applyAlignment="1">
      <alignment horizontal="center" vertical="center"/>
    </xf>
    <xf numFmtId="43" fontId="5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/>
    <xf numFmtId="43" fontId="9" fillId="2" borderId="12" xfId="0" applyNumberFormat="1" applyFont="1" applyFill="1" applyBorder="1"/>
    <xf numFmtId="43" fontId="2" fillId="2" borderId="12" xfId="0" applyNumberFormat="1" applyFont="1" applyFill="1" applyBorder="1"/>
    <xf numFmtId="43" fontId="8" fillId="2" borderId="12" xfId="0" applyNumberFormat="1" applyFont="1" applyFill="1" applyBorder="1" applyAlignment="1">
      <alignment horizontal="center" vertical="center"/>
    </xf>
    <xf numFmtId="43" fontId="5" fillId="2" borderId="12" xfId="0" applyNumberFormat="1" applyFont="1" applyFill="1" applyBorder="1" applyAlignment="1">
      <alignment horizontal="center" vertical="center"/>
    </xf>
    <xf numFmtId="43" fontId="2" fillId="2" borderId="12" xfId="0" applyNumberFormat="1" applyFont="1" applyFill="1" applyBorder="1" applyAlignment="1">
      <alignment horizontal="center" vertical="center"/>
    </xf>
    <xf numFmtId="43" fontId="9" fillId="2" borderId="12" xfId="0" applyNumberFormat="1" applyFont="1" applyFill="1" applyBorder="1" applyAlignment="1">
      <alignment horizontal="center" vertical="center"/>
    </xf>
    <xf numFmtId="43" fontId="10" fillId="2" borderId="11" xfId="0" applyNumberFormat="1" applyFont="1" applyFill="1" applyBorder="1" applyAlignment="1">
      <alignment horizontal="center" vertical="center"/>
    </xf>
    <xf numFmtId="43" fontId="3" fillId="2" borderId="11" xfId="0" applyNumberFormat="1" applyFont="1" applyFill="1" applyBorder="1"/>
    <xf numFmtId="43" fontId="9" fillId="2" borderId="11" xfId="0" applyNumberFormat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3" fillId="2" borderId="12" xfId="0" applyNumberFormat="1" applyFont="1" applyFill="1" applyBorder="1"/>
    <xf numFmtId="43" fontId="5" fillId="2" borderId="12" xfId="0" applyNumberFormat="1" applyFont="1" applyFill="1" applyBorder="1" applyAlignment="1">
      <alignment vertical="center"/>
    </xf>
    <xf numFmtId="43" fontId="10" fillId="2" borderId="12" xfId="0" applyNumberFormat="1" applyFont="1" applyFill="1" applyBorder="1" applyAlignment="1">
      <alignment horizontal="center" vertical="center"/>
    </xf>
    <xf numFmtId="43" fontId="1" fillId="2" borderId="12" xfId="0" applyNumberFormat="1" applyFont="1" applyFill="1" applyBorder="1"/>
    <xf numFmtId="43" fontId="4" fillId="2" borderId="1" xfId="0" applyNumberFormat="1" applyFont="1" applyFill="1" applyBorder="1" applyAlignment="1">
      <alignment horizontal="center" vertical="center" wrapText="1"/>
    </xf>
    <xf numFmtId="43" fontId="5" fillId="2" borderId="11" xfId="0" applyNumberFormat="1" applyFont="1" applyFill="1" applyBorder="1" applyAlignment="1">
      <alignment horizontal="left" vertical="center"/>
    </xf>
    <xf numFmtId="0" fontId="5" fillId="2" borderId="0" xfId="0" applyFont="1" applyFill="1"/>
    <xf numFmtId="43" fontId="5" fillId="2" borderId="0" xfId="0" applyNumberFormat="1" applyFont="1" applyFill="1"/>
    <xf numFmtId="0" fontId="1" fillId="2" borderId="0" xfId="0" applyFont="1" applyFill="1" applyAlignment="1">
      <alignment horizontal="left"/>
    </xf>
    <xf numFmtId="43" fontId="11" fillId="2" borderId="12" xfId="0" applyNumberFormat="1" applyFont="1" applyFill="1" applyBorder="1" applyAlignment="1">
      <alignment horizontal="center" vertical="center"/>
    </xf>
    <xf numFmtId="43" fontId="6" fillId="2" borderId="5" xfId="0" applyNumberFormat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 wrapText="1"/>
    </xf>
    <xf numFmtId="43" fontId="3" fillId="2" borderId="13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3" fontId="1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43" fontId="16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3" fontId="16" fillId="2" borderId="1" xfId="0" applyNumberFormat="1" applyFont="1" applyFill="1" applyBorder="1" applyAlignment="1">
      <alignment horizontal="center"/>
    </xf>
    <xf numFmtId="43" fontId="15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43" fontId="6" fillId="2" borderId="7" xfId="0" applyNumberFormat="1" applyFont="1" applyFill="1" applyBorder="1" applyAlignment="1">
      <alignment horizontal="center" vertical="center" wrapText="1"/>
    </xf>
    <xf numFmtId="43" fontId="6" fillId="2" borderId="13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43" fontId="15" fillId="2" borderId="0" xfId="0" applyNumberFormat="1" applyFont="1" applyFill="1"/>
    <xf numFmtId="0" fontId="11" fillId="2" borderId="1" xfId="0" applyFont="1" applyFill="1" applyBorder="1"/>
    <xf numFmtId="43" fontId="11" fillId="2" borderId="1" xfId="0" applyNumberFormat="1" applyFont="1" applyFill="1" applyBorder="1" applyAlignment="1">
      <alignment horizontal="center"/>
    </xf>
    <xf numFmtId="43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3" fontId="11" fillId="2" borderId="1" xfId="0" applyNumberFormat="1" applyFont="1" applyFill="1" applyBorder="1"/>
    <xf numFmtId="0" fontId="11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6" xfId="0" applyFont="1" applyFill="1" applyBorder="1"/>
    <xf numFmtId="0" fontId="19" fillId="2" borderId="14" xfId="0" applyFont="1" applyFill="1" applyBorder="1"/>
    <xf numFmtId="43" fontId="17" fillId="2" borderId="0" xfId="0" applyNumberFormat="1" applyFont="1" applyFill="1" applyAlignment="1">
      <alignment horizontal="center"/>
    </xf>
    <xf numFmtId="43" fontId="18" fillId="2" borderId="0" xfId="0" applyNumberFormat="1" applyFont="1" applyFill="1" applyAlignment="1">
      <alignment horizontal="center"/>
    </xf>
    <xf numFmtId="43" fontId="11" fillId="2" borderId="11" xfId="0" applyNumberFormat="1" applyFont="1" applyFill="1" applyBorder="1" applyAlignment="1">
      <alignment horizontal="center" vertical="center"/>
    </xf>
    <xf numFmtId="43" fontId="8" fillId="2" borderId="0" xfId="0" applyNumberFormat="1" applyFont="1" applyFill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9" fillId="2" borderId="0" xfId="0" applyFont="1" applyFill="1"/>
    <xf numFmtId="43" fontId="9" fillId="2" borderId="0" xfId="0" applyNumberFormat="1" applyFont="1" applyFill="1"/>
    <xf numFmtId="0" fontId="2" fillId="2" borderId="1" xfId="0" applyFont="1" applyFill="1" applyBorder="1" applyAlignment="1">
      <alignment horizontal="left" vertical="top" indent="2"/>
    </xf>
    <xf numFmtId="0" fontId="2" fillId="2" borderId="1" xfId="0" applyFont="1" applyFill="1" applyBorder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2" fillId="2" borderId="1" xfId="0" applyFont="1" applyFill="1" applyBorder="1" applyAlignment="1">
      <alignment horizontal="left" vertical="top" wrapText="1" indent="2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top" wrapText="1"/>
    </xf>
    <xf numFmtId="43" fontId="20" fillId="2" borderId="0" xfId="0" applyNumberFormat="1" applyFont="1" applyFill="1" applyAlignment="1">
      <alignment horizontal="center"/>
    </xf>
    <xf numFmtId="43" fontId="20" fillId="2" borderId="0" xfId="0" applyNumberFormat="1" applyFont="1" applyFill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43" fontId="0" fillId="2" borderId="0" xfId="0" applyNumberFormat="1" applyFill="1" applyAlignment="1">
      <alignment vertical="center"/>
    </xf>
    <xf numFmtId="43" fontId="20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/>
    <xf numFmtId="43" fontId="22" fillId="2" borderId="0" xfId="0" applyNumberFormat="1" applyFont="1" applyFill="1" applyAlignment="1">
      <alignment vertical="center"/>
    </xf>
    <xf numFmtId="0" fontId="0" fillId="2" borderId="0" xfId="0" applyFill="1" applyAlignment="1">
      <alignment wrapText="1"/>
    </xf>
    <xf numFmtId="43" fontId="6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43" fontId="6" fillId="2" borderId="1" xfId="0" applyNumberFormat="1" applyFont="1" applyFill="1" applyBorder="1" applyAlignment="1">
      <alignment horizontal="left" vertical="center" wrapText="1"/>
    </xf>
    <xf numFmtId="43" fontId="2" fillId="2" borderId="1" xfId="0" applyNumberFormat="1" applyFont="1" applyFill="1" applyBorder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3" fontId="3" fillId="2" borderId="12" xfId="0" applyNumberFormat="1" applyFont="1" applyFill="1" applyBorder="1" applyAlignment="1">
      <alignment vertical="center"/>
    </xf>
    <xf numFmtId="0" fontId="19" fillId="2" borderId="1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43" fontId="25" fillId="2" borderId="1" xfId="0" applyNumberFormat="1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3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43" fontId="26" fillId="2" borderId="1" xfId="0" applyNumberFormat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43" fontId="25" fillId="2" borderId="1" xfId="0" applyNumberFormat="1" applyFont="1" applyFill="1" applyBorder="1" applyAlignment="1">
      <alignment horizontal="center" vertical="center"/>
    </xf>
    <xf numFmtId="16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6" fillId="2" borderId="9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/>
    </xf>
    <xf numFmtId="16" fontId="26" fillId="2" borderId="1" xfId="0" quotePrefix="1" applyNumberFormat="1" applyFont="1" applyFill="1" applyBorder="1" applyAlignment="1">
      <alignment horizontal="center" vertical="center"/>
    </xf>
    <xf numFmtId="43" fontId="26" fillId="2" borderId="1" xfId="0" applyNumberFormat="1" applyFont="1" applyFill="1" applyBorder="1" applyAlignment="1">
      <alignment vertical="center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3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vertical="center" wrapText="1"/>
    </xf>
    <xf numFmtId="43" fontId="10" fillId="3" borderId="1" xfId="0" applyNumberFormat="1" applyFont="1" applyFill="1" applyBorder="1" applyAlignment="1">
      <alignment horizontal="center" vertical="center"/>
    </xf>
    <xf numFmtId="43" fontId="25" fillId="3" borderId="1" xfId="0" applyNumberFormat="1" applyFont="1" applyFill="1" applyBorder="1" applyAlignment="1">
      <alignment horizontal="center" vertical="center"/>
    </xf>
    <xf numFmtId="16" fontId="26" fillId="3" borderId="1" xfId="0" quotePrefix="1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43" fontId="26" fillId="3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43" fontId="26" fillId="2" borderId="1" xfId="0" applyNumberFormat="1" applyFont="1" applyFill="1" applyBorder="1" applyAlignment="1">
      <alignment vertical="center" wrapText="1"/>
    </xf>
    <xf numFmtId="43" fontId="26" fillId="4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43" fontId="27" fillId="2" borderId="1" xfId="0" applyNumberFormat="1" applyFont="1" applyFill="1" applyBorder="1" applyAlignment="1">
      <alignment horizontal="center" vertical="center"/>
    </xf>
    <xf numFmtId="43" fontId="28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4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43" fontId="11" fillId="2" borderId="0" xfId="0" applyNumberFormat="1" applyFont="1" applyFill="1" applyAlignment="1">
      <alignment horizontal="center"/>
    </xf>
    <xf numFmtId="43" fontId="10" fillId="2" borderId="0" xfId="0" applyNumberFormat="1" applyFont="1" applyFill="1" applyAlignment="1">
      <alignment horizontal="center"/>
    </xf>
    <xf numFmtId="43" fontId="25" fillId="2" borderId="0" xfId="0" applyNumberFormat="1" applyFont="1" applyFill="1" applyAlignment="1">
      <alignment horizontal="center"/>
    </xf>
    <xf numFmtId="43" fontId="11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43" fontId="26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/>
    </xf>
    <xf numFmtId="0" fontId="7" fillId="3" borderId="0" xfId="0" applyFont="1" applyFill="1"/>
    <xf numFmtId="0" fontId="9" fillId="3" borderId="0" xfId="0" applyFont="1" applyFill="1"/>
    <xf numFmtId="43" fontId="8" fillId="3" borderId="0" xfId="0" applyNumberFormat="1" applyFont="1" applyFill="1"/>
    <xf numFmtId="0" fontId="8" fillId="3" borderId="0" xfId="0" applyFont="1" applyFill="1"/>
    <xf numFmtId="43" fontId="23" fillId="2" borderId="0" xfId="0" applyNumberFormat="1" applyFont="1" applyFill="1" applyAlignment="1">
      <alignment vertical="center"/>
    </xf>
    <xf numFmtId="43" fontId="3" fillId="2" borderId="0" xfId="0" applyNumberFormat="1" applyFont="1" applyFill="1"/>
    <xf numFmtId="43" fontId="9" fillId="2" borderId="0" xfId="0" applyNumberFormat="1" applyFont="1" applyFill="1" applyAlignment="1">
      <alignment vertical="center"/>
    </xf>
    <xf numFmtId="43" fontId="9" fillId="3" borderId="0" xfId="0" applyNumberFormat="1" applyFont="1" applyFill="1" applyAlignment="1">
      <alignment vertical="center"/>
    </xf>
    <xf numFmtId="43" fontId="31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horizontal="center"/>
    </xf>
    <xf numFmtId="164" fontId="6" fillId="2" borderId="1" xfId="0" applyNumberFormat="1" applyFont="1" applyFill="1" applyBorder="1" applyAlignment="1">
      <alignment vertical="center" wrapText="1"/>
    </xf>
    <xf numFmtId="43" fontId="9" fillId="2" borderId="1" xfId="0" applyNumberFormat="1" applyFont="1" applyFill="1" applyBorder="1" applyAlignment="1">
      <alignment vertical="center" wrapText="1"/>
    </xf>
    <xf numFmtId="166" fontId="6" fillId="2" borderId="1" xfId="0" applyNumberFormat="1" applyFont="1" applyFill="1" applyBorder="1" applyAlignment="1">
      <alignment vertical="center" wrapText="1"/>
    </xf>
    <xf numFmtId="43" fontId="19" fillId="2" borderId="0" xfId="0" applyNumberFormat="1" applyFont="1" applyFill="1" applyAlignment="1">
      <alignment horizontal="center"/>
    </xf>
    <xf numFmtId="43" fontId="31" fillId="3" borderId="0" xfId="0" applyNumberFormat="1" applyFont="1" applyFill="1" applyAlignment="1">
      <alignment vertical="center"/>
    </xf>
    <xf numFmtId="43" fontId="19" fillId="2" borderId="0" xfId="0" applyNumberFormat="1" applyFont="1" applyFill="1" applyAlignment="1">
      <alignment horizontal="left"/>
    </xf>
    <xf numFmtId="43" fontId="15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/>
    </xf>
    <xf numFmtId="43" fontId="3" fillId="2" borderId="0" xfId="0" applyNumberFormat="1" applyFont="1" applyFill="1" applyAlignment="1">
      <alignment horizontal="center"/>
    </xf>
    <xf numFmtId="164" fontId="26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vertical="center" wrapText="1"/>
    </xf>
    <xf numFmtId="43" fontId="26" fillId="5" borderId="1" xfId="0" applyNumberFormat="1" applyFont="1" applyFill="1" applyBorder="1" applyAlignment="1">
      <alignment vertical="center" wrapText="1"/>
    </xf>
    <xf numFmtId="43" fontId="26" fillId="5" borderId="1" xfId="0" applyNumberFormat="1" applyFont="1" applyFill="1" applyBorder="1" applyAlignment="1">
      <alignment horizontal="center" vertical="center"/>
    </xf>
    <xf numFmtId="43" fontId="10" fillId="5" borderId="1" xfId="0" applyNumberFormat="1" applyFont="1" applyFill="1" applyBorder="1" applyAlignment="1">
      <alignment horizontal="center" vertical="center"/>
    </xf>
    <xf numFmtId="43" fontId="25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43" fontId="10" fillId="5" borderId="1" xfId="0" applyNumberFormat="1" applyFont="1" applyFill="1" applyBorder="1" applyAlignment="1">
      <alignment horizontal="center"/>
    </xf>
    <xf numFmtId="43" fontId="26" fillId="5" borderId="1" xfId="0" applyNumberFormat="1" applyFont="1" applyFill="1" applyBorder="1" applyAlignment="1">
      <alignment horizontal="center" vertical="center" wrapText="1"/>
    </xf>
    <xf numFmtId="43" fontId="31" fillId="5" borderId="0" xfId="0" applyNumberFormat="1" applyFont="1" applyFill="1" applyAlignment="1">
      <alignment vertical="center"/>
    </xf>
    <xf numFmtId="0" fontId="7" fillId="5" borderId="0" xfId="0" applyFont="1" applyFill="1"/>
    <xf numFmtId="0" fontId="9" fillId="5" borderId="0" xfId="0" applyFont="1" applyFill="1"/>
    <xf numFmtId="43" fontId="8" fillId="5" borderId="0" xfId="0" applyNumberFormat="1" applyFont="1" applyFill="1"/>
    <xf numFmtId="0" fontId="8" fillId="5" borderId="0" xfId="0" applyFont="1" applyFill="1"/>
    <xf numFmtId="43" fontId="15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center" wrapText="1"/>
    </xf>
    <xf numFmtId="43" fontId="0" fillId="2" borderId="0" xfId="0" applyNumberFormat="1" applyFill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4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wrapText="1" indent="2"/>
    </xf>
    <xf numFmtId="164" fontId="26" fillId="2" borderId="9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 wrapText="1"/>
    </xf>
    <xf numFmtId="17" fontId="2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4" xfId="0" applyNumberFormat="1" applyFont="1" applyFill="1" applyBorder="1" applyAlignment="1">
      <alignment horizontal="center" vertical="center" wrapText="1"/>
    </xf>
    <xf numFmtId="43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33" fillId="2" borderId="15" xfId="0" applyNumberFormat="1" applyFont="1" applyFill="1" applyBorder="1" applyAlignment="1">
      <alignment horizontal="center" vertical="center"/>
    </xf>
    <xf numFmtId="164" fontId="33" fillId="2" borderId="6" xfId="0" applyNumberFormat="1" applyFont="1" applyFill="1" applyBorder="1" applyAlignment="1">
      <alignment horizontal="center" vertical="center"/>
    </xf>
    <xf numFmtId="43" fontId="1" fillId="2" borderId="9" xfId="0" applyNumberFormat="1" applyFont="1" applyFill="1" applyBorder="1" applyAlignment="1">
      <alignment horizontal="center" vertical="center"/>
    </xf>
    <xf numFmtId="43" fontId="1" fillId="2" borderId="3" xfId="0" applyNumberFormat="1" applyFont="1" applyFill="1" applyBorder="1" applyAlignment="1">
      <alignment horizontal="center" vertical="center"/>
    </xf>
    <xf numFmtId="43" fontId="1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/>
    </xf>
    <xf numFmtId="164" fontId="33" fillId="2" borderId="9" xfId="0" applyNumberFormat="1" applyFont="1" applyFill="1" applyBorder="1" applyAlignment="1">
      <alignment horizontal="center" vertical="center"/>
    </xf>
    <xf numFmtId="164" fontId="33" fillId="2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left" vertical="center"/>
    </xf>
    <xf numFmtId="164" fontId="33" fillId="2" borderId="11" xfId="0" applyNumberFormat="1" applyFont="1" applyFill="1" applyBorder="1" applyAlignment="1">
      <alignment horizontal="center" vertical="center" wrapText="1"/>
    </xf>
    <xf numFmtId="164" fontId="33" fillId="2" borderId="0" xfId="0" applyNumberFormat="1" applyFont="1" applyFill="1" applyAlignment="1">
      <alignment horizontal="center" vertical="center" wrapText="1"/>
    </xf>
    <xf numFmtId="164" fontId="33" fillId="2" borderId="9" xfId="0" applyNumberFormat="1" applyFont="1" applyFill="1" applyBorder="1" applyAlignment="1">
      <alignment horizontal="center" vertical="center" wrapText="1"/>
    </xf>
    <xf numFmtId="164" fontId="33" fillId="2" borderId="2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43" fontId="11" fillId="2" borderId="4" xfId="0" applyNumberFormat="1" applyFont="1" applyFill="1" applyBorder="1" applyAlignment="1">
      <alignment horizontal="center" vertical="center" wrapText="1"/>
    </xf>
    <xf numFmtId="43" fontId="11" fillId="2" borderId="10" xfId="0" applyNumberFormat="1" applyFont="1" applyFill="1" applyBorder="1" applyAlignment="1">
      <alignment horizontal="center" vertical="center" wrapText="1"/>
    </xf>
    <xf numFmtId="43" fontId="11" fillId="2" borderId="5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43" fontId="1" fillId="2" borderId="0" xfId="0" applyNumberFormat="1" applyFont="1" applyFill="1" applyAlignment="1">
      <alignment horizontal="center"/>
    </xf>
    <xf numFmtId="164" fontId="33" fillId="2" borderId="0" xfId="0" applyNumberFormat="1" applyFont="1" applyFill="1" applyAlignment="1">
      <alignment horizontal="center" vertical="center"/>
    </xf>
    <xf numFmtId="43" fontId="15" fillId="2" borderId="0" xfId="0" applyNumberFormat="1" applyFont="1" applyFill="1" applyAlignment="1">
      <alignment horizontal="center"/>
    </xf>
    <xf numFmtId="43" fontId="32" fillId="6" borderId="0" xfId="0" applyNumberFormat="1" applyFont="1" applyFill="1" applyAlignment="1">
      <alignment horizontal="center"/>
    </xf>
    <xf numFmtId="43" fontId="2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left" indent="2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3" fontId="19" fillId="2" borderId="6" xfId="0" applyNumberFormat="1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97"/>
  <sheetViews>
    <sheetView view="pageBreakPreview" zoomScale="115" zoomScaleNormal="110" workbookViewId="0">
      <pane xSplit="6" topLeftCell="G1" activePane="topRight" state="frozen"/>
      <selection pane="topRight" activeCell="G1" sqref="G1"/>
    </sheetView>
  </sheetViews>
  <sheetFormatPr defaultRowHeight="15" x14ac:dyDescent="0.25"/>
  <cols>
    <col min="1" max="1" width="48.7109375" style="4" customWidth="1"/>
    <col min="2" max="2" width="16.85546875" style="5" customWidth="1"/>
    <col min="3" max="3" width="17.42578125" style="5" customWidth="1"/>
    <col min="4" max="5" width="12.28515625" style="4" customWidth="1"/>
    <col min="6" max="6" width="15.5703125" style="4" customWidth="1"/>
    <col min="7" max="7" width="16.42578125" style="4" customWidth="1"/>
    <col min="8" max="8" width="14.28515625" style="4" customWidth="1"/>
    <col min="9" max="9" width="14.28515625" style="87" customWidth="1"/>
    <col min="10" max="10" width="10.5703125" style="101" customWidth="1"/>
    <col min="11" max="11" width="10.5703125" style="91" customWidth="1"/>
    <col min="12" max="12" width="9.42578125" style="101" customWidth="1"/>
    <col min="13" max="13" width="12.28515625" style="87" customWidth="1"/>
    <col min="14" max="14" width="10.140625" style="101" customWidth="1"/>
    <col min="15" max="15" width="10.140625" style="87" customWidth="1"/>
    <col min="16" max="16" width="13" style="101" customWidth="1"/>
    <col min="17" max="17" width="13" style="87" customWidth="1"/>
    <col min="18" max="18" width="16" style="101" customWidth="1"/>
    <col min="19" max="19" width="16" style="87" customWidth="1"/>
    <col min="20" max="20" width="14.140625" style="101" customWidth="1"/>
    <col min="21" max="21" width="14.140625" style="87" customWidth="1"/>
    <col min="22" max="22" width="12" style="101" customWidth="1"/>
    <col min="23" max="23" width="12" style="87" customWidth="1"/>
    <col min="24" max="24" width="12.85546875" style="101" customWidth="1"/>
    <col min="25" max="25" width="12.85546875" style="87" customWidth="1"/>
    <col min="26" max="26" width="13.85546875" style="103" customWidth="1"/>
    <col min="27" max="27" width="13.85546875" style="89" customWidth="1"/>
    <col min="28" max="28" width="12.42578125" style="103" customWidth="1"/>
    <col min="29" max="29" width="12.42578125" style="89" customWidth="1"/>
    <col min="30" max="30" width="11.7109375" style="101" customWidth="1"/>
    <col min="31" max="31" width="11.7109375" style="87" customWidth="1"/>
    <col min="32" max="32" width="13.28515625" style="101" customWidth="1"/>
    <col min="33" max="33" width="9.140625" style="4" customWidth="1"/>
  </cols>
  <sheetData>
    <row r="1" spans="1:32" s="2" customFormat="1" ht="12" x14ac:dyDescent="0.2">
      <c r="A1" s="118" t="s">
        <v>0</v>
      </c>
      <c r="H1" s="1"/>
      <c r="I1" s="85"/>
      <c r="J1" s="99"/>
      <c r="K1" s="85"/>
      <c r="L1" s="99"/>
      <c r="M1" s="95"/>
      <c r="N1" s="99"/>
      <c r="O1" s="95"/>
      <c r="P1" s="99"/>
      <c r="Q1" s="95"/>
      <c r="R1" s="99"/>
      <c r="S1" s="95"/>
      <c r="T1" s="99"/>
      <c r="U1" s="95"/>
      <c r="V1" s="99"/>
      <c r="W1" s="95"/>
      <c r="X1" s="99"/>
      <c r="Y1" s="95"/>
      <c r="Z1" s="115"/>
      <c r="AA1" s="90"/>
      <c r="AB1" s="115"/>
      <c r="AC1" s="90"/>
      <c r="AD1" s="99"/>
      <c r="AE1" s="95"/>
      <c r="AF1" s="99"/>
    </row>
    <row r="2" spans="1:32" s="2" customFormat="1" ht="12" x14ac:dyDescent="0.2">
      <c r="A2" s="118" t="s">
        <v>1</v>
      </c>
      <c r="H2" s="1"/>
      <c r="I2" s="85"/>
      <c r="J2" s="99"/>
      <c r="K2" s="85"/>
      <c r="L2" s="99"/>
      <c r="M2" s="95"/>
      <c r="N2" s="99"/>
      <c r="O2" s="95"/>
      <c r="P2" s="99"/>
      <c r="Q2" s="95"/>
      <c r="R2" s="99"/>
      <c r="S2" s="95"/>
      <c r="T2" s="99"/>
      <c r="U2" s="95"/>
      <c r="V2" s="99"/>
      <c r="W2" s="95"/>
      <c r="X2" s="99"/>
      <c r="Y2" s="95"/>
      <c r="Z2" s="115"/>
      <c r="AA2" s="90"/>
      <c r="AB2" s="115"/>
      <c r="AC2" s="90"/>
      <c r="AD2" s="99"/>
      <c r="AE2" s="95"/>
      <c r="AF2" s="99"/>
    </row>
    <row r="3" spans="1:32" s="2" customFormat="1" ht="4.5" customHeight="1" x14ac:dyDescent="0.2">
      <c r="H3" s="1"/>
      <c r="I3" s="85"/>
      <c r="J3" s="99"/>
      <c r="K3" s="85"/>
      <c r="L3" s="99"/>
      <c r="M3" s="95"/>
      <c r="N3" s="99"/>
      <c r="O3" s="95"/>
      <c r="P3" s="99"/>
      <c r="Q3" s="95"/>
      <c r="R3" s="99"/>
      <c r="S3" s="95"/>
      <c r="T3" s="99"/>
      <c r="U3" s="95"/>
      <c r="V3" s="99"/>
      <c r="W3" s="95"/>
      <c r="X3" s="99"/>
      <c r="Y3" s="95"/>
      <c r="Z3" s="115"/>
      <c r="AA3" s="90"/>
      <c r="AB3" s="115"/>
      <c r="AC3" s="90"/>
      <c r="AD3" s="99"/>
      <c r="AE3" s="95"/>
      <c r="AF3" s="99"/>
    </row>
    <row r="4" spans="1:32" s="2" customFormat="1" ht="12" x14ac:dyDescent="0.2">
      <c r="A4" s="328" t="s">
        <v>2</v>
      </c>
      <c r="B4" s="328"/>
      <c r="C4" s="328"/>
      <c r="D4" s="328"/>
      <c r="E4" s="328"/>
      <c r="F4" s="328"/>
      <c r="G4" s="328"/>
      <c r="H4" s="1"/>
      <c r="I4" s="85"/>
      <c r="J4" s="99"/>
      <c r="K4" s="85"/>
      <c r="L4" s="99"/>
      <c r="M4" s="95"/>
      <c r="N4" s="99"/>
      <c r="O4" s="95"/>
      <c r="P4" s="99"/>
      <c r="Q4" s="95"/>
      <c r="R4" s="99"/>
      <c r="S4" s="95"/>
      <c r="T4" s="99"/>
      <c r="U4" s="95"/>
      <c r="V4" s="99"/>
      <c r="W4" s="95"/>
      <c r="X4" s="99"/>
      <c r="Y4" s="95"/>
      <c r="Z4" s="115"/>
      <c r="AA4" s="90"/>
      <c r="AB4" s="115"/>
      <c r="AC4" s="90"/>
      <c r="AD4" s="99"/>
      <c r="AE4" s="95"/>
      <c r="AF4" s="99"/>
    </row>
    <row r="5" spans="1:32" s="2" customFormat="1" ht="12" x14ac:dyDescent="0.2">
      <c r="A5" s="1"/>
      <c r="B5" s="1"/>
      <c r="C5" s="1"/>
      <c r="D5" s="1"/>
      <c r="E5" s="1"/>
      <c r="F5" s="1"/>
      <c r="G5" s="1"/>
      <c r="H5" s="1"/>
      <c r="I5" s="85"/>
      <c r="J5" s="99"/>
      <c r="K5" s="85"/>
      <c r="L5" s="99"/>
      <c r="M5" s="95"/>
      <c r="N5" s="99"/>
      <c r="O5" s="95"/>
      <c r="P5" s="99"/>
      <c r="Q5" s="95"/>
      <c r="R5" s="99"/>
      <c r="S5" s="95"/>
      <c r="T5" s="99"/>
      <c r="U5" s="95"/>
      <c r="V5" s="99"/>
      <c r="W5" s="95"/>
      <c r="X5" s="99"/>
      <c r="Y5" s="95"/>
      <c r="Z5" s="115"/>
      <c r="AA5" s="90"/>
      <c r="AB5" s="115"/>
      <c r="AC5" s="90"/>
      <c r="AD5" s="99"/>
      <c r="AE5" s="95"/>
      <c r="AF5" s="99"/>
    </row>
    <row r="6" spans="1:32" s="2" customFormat="1" ht="12" x14ac:dyDescent="0.2">
      <c r="A6" s="120" t="s">
        <v>3</v>
      </c>
      <c r="B6" s="1"/>
      <c r="C6" s="1"/>
      <c r="D6" s="120" t="s">
        <v>4</v>
      </c>
      <c r="E6" s="1"/>
      <c r="F6" s="1"/>
      <c r="G6" s="1"/>
      <c r="H6" s="1"/>
      <c r="I6" s="85"/>
      <c r="J6" s="99"/>
      <c r="K6" s="85"/>
      <c r="L6" s="99"/>
      <c r="M6" s="95"/>
      <c r="N6" s="99"/>
      <c r="O6" s="95"/>
      <c r="P6" s="99"/>
      <c r="Q6" s="95"/>
      <c r="R6" s="99"/>
      <c r="S6" s="95"/>
      <c r="T6" s="99"/>
      <c r="U6" s="95"/>
      <c r="V6" s="99"/>
      <c r="W6" s="95"/>
      <c r="X6" s="99"/>
      <c r="Y6" s="95"/>
      <c r="Z6" s="115"/>
      <c r="AA6" s="90"/>
      <c r="AB6" s="115"/>
      <c r="AC6" s="90"/>
      <c r="AD6" s="99"/>
      <c r="AE6" s="95"/>
      <c r="AF6" s="99"/>
    </row>
    <row r="7" spans="1:32" x14ac:dyDescent="0.25">
      <c r="A7" s="2" t="s">
        <v>5</v>
      </c>
      <c r="B7" s="2"/>
      <c r="C7" s="2"/>
      <c r="D7" s="120" t="s">
        <v>6</v>
      </c>
      <c r="E7" s="2"/>
      <c r="F7" s="2"/>
      <c r="G7" s="2"/>
      <c r="H7" s="1"/>
      <c r="I7" s="86" t="s">
        <v>7</v>
      </c>
      <c r="J7" s="100" t="s">
        <v>8</v>
      </c>
      <c r="K7" s="86" t="s">
        <v>7</v>
      </c>
      <c r="L7" s="100" t="s">
        <v>9</v>
      </c>
      <c r="M7" s="86" t="s">
        <v>7</v>
      </c>
      <c r="N7" s="100" t="s">
        <v>10</v>
      </c>
      <c r="O7" s="86" t="s">
        <v>7</v>
      </c>
      <c r="P7" s="100" t="s">
        <v>11</v>
      </c>
      <c r="Q7" s="86" t="s">
        <v>7</v>
      </c>
      <c r="R7" s="100" t="s">
        <v>12</v>
      </c>
      <c r="S7" s="86" t="s">
        <v>7</v>
      </c>
      <c r="T7" s="100" t="s">
        <v>13</v>
      </c>
      <c r="U7" s="86" t="s">
        <v>7</v>
      </c>
      <c r="V7" s="100" t="s">
        <v>14</v>
      </c>
      <c r="W7" s="86" t="s">
        <v>7</v>
      </c>
      <c r="X7" s="100" t="s">
        <v>15</v>
      </c>
      <c r="Y7" s="86" t="s">
        <v>7</v>
      </c>
      <c r="Z7" s="106" t="s">
        <v>16</v>
      </c>
      <c r="AA7" s="86" t="s">
        <v>7</v>
      </c>
      <c r="AB7" s="106" t="s">
        <v>17</v>
      </c>
      <c r="AC7" s="86" t="s">
        <v>7</v>
      </c>
      <c r="AD7" s="100" t="s">
        <v>18</v>
      </c>
      <c r="AE7" s="86" t="s">
        <v>7</v>
      </c>
      <c r="AF7" s="100" t="s">
        <v>19</v>
      </c>
    </row>
    <row r="8" spans="1:32" s="2" customFormat="1" ht="12" x14ac:dyDescent="0.2">
      <c r="A8" s="2" t="s">
        <v>20</v>
      </c>
      <c r="H8" s="1"/>
      <c r="I8" s="85"/>
      <c r="J8" s="99"/>
      <c r="K8" s="85"/>
      <c r="L8" s="99"/>
      <c r="M8" s="95"/>
      <c r="N8" s="99"/>
      <c r="O8" s="95"/>
      <c r="P8" s="99"/>
      <c r="Q8" s="95"/>
      <c r="R8" s="99"/>
      <c r="S8" s="95"/>
      <c r="T8" s="99"/>
      <c r="U8" s="95"/>
      <c r="V8" s="99"/>
      <c r="W8" s="95"/>
      <c r="X8" s="99"/>
      <c r="Y8" s="95"/>
      <c r="Z8" s="115"/>
      <c r="AA8" s="90"/>
      <c r="AB8" s="115"/>
      <c r="AC8" s="90"/>
      <c r="AD8" s="99"/>
      <c r="AE8" s="95"/>
      <c r="AF8" s="99"/>
    </row>
    <row r="9" spans="1:32" ht="11.25" customHeight="1" x14ac:dyDescent="0.25">
      <c r="A9" s="2" t="s">
        <v>21</v>
      </c>
    </row>
    <row r="10" spans="1:32" ht="15" customHeight="1" x14ac:dyDescent="0.25">
      <c r="A10" s="330" t="s">
        <v>22</v>
      </c>
      <c r="B10" s="331" t="s">
        <v>23</v>
      </c>
      <c r="C10" s="331" t="s">
        <v>24</v>
      </c>
      <c r="D10" s="332" t="s">
        <v>25</v>
      </c>
      <c r="E10" s="332" t="s">
        <v>26</v>
      </c>
      <c r="F10" s="332" t="s">
        <v>27</v>
      </c>
      <c r="G10" s="332" t="s">
        <v>28</v>
      </c>
      <c r="H10" s="6"/>
      <c r="I10" s="88"/>
    </row>
    <row r="11" spans="1:32" x14ac:dyDescent="0.25">
      <c r="A11" s="330"/>
      <c r="B11" s="331"/>
      <c r="C11" s="331"/>
      <c r="D11" s="332"/>
      <c r="E11" s="332"/>
      <c r="F11" s="332"/>
      <c r="G11" s="332"/>
      <c r="H11" s="6"/>
      <c r="I11" s="88"/>
    </row>
    <row r="12" spans="1:32" ht="4.5" customHeight="1" x14ac:dyDescent="0.25">
      <c r="A12" s="330"/>
      <c r="B12" s="331"/>
      <c r="C12" s="331"/>
      <c r="D12" s="332"/>
      <c r="E12" s="332"/>
      <c r="F12" s="332"/>
      <c r="G12" s="332"/>
      <c r="H12" s="6"/>
      <c r="I12" s="88"/>
    </row>
    <row r="13" spans="1:32" x14ac:dyDescent="0.25">
      <c r="A13" s="7" t="s">
        <v>29</v>
      </c>
      <c r="B13" s="8"/>
      <c r="C13" s="8"/>
      <c r="D13" s="9"/>
      <c r="E13" s="9"/>
      <c r="F13" s="9"/>
      <c r="G13" s="9"/>
    </row>
    <row r="14" spans="1:32" x14ac:dyDescent="0.25">
      <c r="A14" s="9" t="s">
        <v>30</v>
      </c>
      <c r="B14" s="8">
        <v>14146494.17</v>
      </c>
      <c r="C14" s="8">
        <v>33008486.390000001</v>
      </c>
      <c r="D14" s="9"/>
      <c r="E14" s="8"/>
      <c r="F14" s="9"/>
      <c r="G14" s="8">
        <f>SUM(B14:F14)</f>
        <v>47154980.560000002</v>
      </c>
      <c r="H14" s="5"/>
      <c r="I14" s="89"/>
    </row>
    <row r="15" spans="1:32" x14ac:dyDescent="0.25">
      <c r="A15" s="9" t="s">
        <v>31</v>
      </c>
      <c r="B15" s="8"/>
      <c r="C15" s="8"/>
      <c r="D15" s="9"/>
      <c r="E15" s="9"/>
      <c r="F15" s="9"/>
      <c r="G15" s="8">
        <f>SUM(C16:C24)</f>
        <v>42737670.789999999</v>
      </c>
      <c r="H15" s="5"/>
      <c r="I15" s="89"/>
    </row>
    <row r="16" spans="1:32" x14ac:dyDescent="0.25">
      <c r="A16" s="10">
        <v>2024</v>
      </c>
      <c r="B16" s="8"/>
      <c r="C16" s="8">
        <v>645903.81000000006</v>
      </c>
      <c r="D16" s="9"/>
      <c r="E16" s="9"/>
      <c r="F16" s="9"/>
      <c r="G16" s="8"/>
      <c r="H16" s="5"/>
      <c r="I16" s="89"/>
    </row>
    <row r="17" spans="1:19" x14ac:dyDescent="0.25">
      <c r="A17" s="10">
        <v>2023</v>
      </c>
      <c r="B17" s="8"/>
      <c r="C17" s="8">
        <f>8992264.36-5442264.36</f>
        <v>3550000</v>
      </c>
      <c r="D17" s="9"/>
      <c r="E17" s="9"/>
      <c r="F17" s="9"/>
      <c r="G17" s="8"/>
      <c r="H17" s="5"/>
      <c r="I17" s="89"/>
    </row>
    <row r="18" spans="1:19" x14ac:dyDescent="0.25">
      <c r="A18" s="10">
        <v>2022</v>
      </c>
      <c r="B18" s="8"/>
      <c r="C18" s="8">
        <v>3565357.18</v>
      </c>
      <c r="D18" s="9"/>
      <c r="E18" s="9"/>
      <c r="F18" s="9"/>
      <c r="G18" s="8"/>
      <c r="H18" s="5"/>
      <c r="I18" s="89"/>
    </row>
    <row r="19" spans="1:19" x14ac:dyDescent="0.25">
      <c r="A19" s="10">
        <v>2021</v>
      </c>
      <c r="B19" s="8"/>
      <c r="C19" s="8">
        <v>5400000</v>
      </c>
      <c r="D19" s="9"/>
      <c r="E19" s="9"/>
      <c r="F19" s="9"/>
      <c r="G19" s="8"/>
    </row>
    <row r="20" spans="1:19" x14ac:dyDescent="0.25">
      <c r="A20" s="10">
        <v>2020</v>
      </c>
      <c r="B20" s="8"/>
      <c r="C20" s="8">
        <v>6303424.7000000002</v>
      </c>
      <c r="D20" s="9"/>
      <c r="E20" s="9"/>
      <c r="F20" s="9"/>
      <c r="G20" s="8"/>
      <c r="H20" s="5"/>
      <c r="I20" s="89"/>
    </row>
    <row r="21" spans="1:19" x14ac:dyDescent="0.25">
      <c r="A21" s="10">
        <v>2019</v>
      </c>
      <c r="B21" s="8"/>
      <c r="C21" s="5">
        <f>8919450-276100-89805</f>
        <v>8553545</v>
      </c>
      <c r="D21" s="9"/>
      <c r="E21" s="9"/>
      <c r="F21" s="9"/>
      <c r="G21" s="8"/>
      <c r="H21" s="5"/>
      <c r="I21" s="89"/>
    </row>
    <row r="22" spans="1:19" x14ac:dyDescent="0.25">
      <c r="A22" s="10">
        <v>2018</v>
      </c>
      <c r="B22" s="8"/>
      <c r="C22" s="8">
        <v>2339826.94</v>
      </c>
      <c r="D22" s="9"/>
      <c r="E22" s="9"/>
      <c r="F22" s="9"/>
      <c r="G22" s="8"/>
      <c r="H22" s="5"/>
      <c r="I22" s="89"/>
    </row>
    <row r="23" spans="1:19" x14ac:dyDescent="0.25">
      <c r="A23" s="10">
        <v>2017</v>
      </c>
      <c r="B23" s="8"/>
      <c r="C23" s="8">
        <f>9920996.5-2306300</f>
        <v>7614696.5</v>
      </c>
      <c r="D23" s="9"/>
      <c r="E23" s="9"/>
      <c r="F23" s="9"/>
      <c r="G23" s="8"/>
      <c r="H23" s="5"/>
      <c r="I23" s="89"/>
    </row>
    <row r="24" spans="1:19" x14ac:dyDescent="0.25">
      <c r="A24" s="10">
        <v>2016</v>
      </c>
      <c r="B24" s="8"/>
      <c r="C24" s="8">
        <v>4764916.66</v>
      </c>
      <c r="D24" s="9"/>
      <c r="E24" s="9"/>
      <c r="F24" s="9"/>
      <c r="G24" s="8"/>
      <c r="H24" s="5"/>
      <c r="I24" s="89"/>
    </row>
    <row r="25" spans="1:19" ht="17.25" customHeight="1" x14ac:dyDescent="0.25">
      <c r="A25" s="11" t="s">
        <v>32</v>
      </c>
      <c r="B25" s="8"/>
      <c r="C25" s="8"/>
      <c r="D25" s="9"/>
      <c r="E25" s="9"/>
      <c r="F25" s="9"/>
      <c r="G25" s="8">
        <f>SUM(C26:C30)</f>
        <v>60734889.479999997</v>
      </c>
      <c r="H25" s="5"/>
      <c r="I25" s="89"/>
    </row>
    <row r="26" spans="1:19" x14ac:dyDescent="0.25">
      <c r="A26" s="12">
        <v>2020</v>
      </c>
      <c r="B26" s="8"/>
      <c r="C26" s="8">
        <f>6683258.27</f>
        <v>6683258.2699999996</v>
      </c>
      <c r="D26" s="9"/>
      <c r="E26" s="9"/>
      <c r="F26" s="9"/>
      <c r="G26" s="8"/>
      <c r="H26" s="5"/>
      <c r="I26" s="89"/>
      <c r="R26" s="103"/>
      <c r="S26" s="89"/>
    </row>
    <row r="27" spans="1:19" x14ac:dyDescent="0.25">
      <c r="A27" s="12">
        <v>2021</v>
      </c>
      <c r="B27" s="8"/>
      <c r="C27" s="8">
        <v>8583365.7699999996</v>
      </c>
      <c r="D27" s="9"/>
      <c r="E27" s="9"/>
      <c r="F27" s="9"/>
      <c r="G27" s="8"/>
      <c r="H27" s="5"/>
      <c r="I27" s="89"/>
      <c r="R27" s="103"/>
      <c r="S27" s="89"/>
    </row>
    <row r="28" spans="1:19" x14ac:dyDescent="0.25">
      <c r="A28" s="12">
        <v>2022</v>
      </c>
      <c r="B28" s="8"/>
      <c r="C28" s="8">
        <v>21792849.48</v>
      </c>
      <c r="D28" s="9"/>
      <c r="E28" s="9"/>
      <c r="F28" s="9"/>
      <c r="G28" s="8"/>
      <c r="H28" s="5"/>
      <c r="I28" s="89"/>
      <c r="R28" s="103"/>
      <c r="S28" s="89"/>
    </row>
    <row r="29" spans="1:19" x14ac:dyDescent="0.25">
      <c r="A29" s="12">
        <v>2023</v>
      </c>
      <c r="B29" s="8"/>
      <c r="C29" s="8">
        <v>12972600.92</v>
      </c>
      <c r="D29" s="9"/>
      <c r="E29" s="9"/>
      <c r="F29" s="9"/>
      <c r="G29" s="8"/>
      <c r="H29" s="5"/>
      <c r="I29" s="89"/>
      <c r="R29" s="103"/>
      <c r="S29" s="89"/>
    </row>
    <row r="30" spans="1:19" x14ac:dyDescent="0.25">
      <c r="A30" s="12">
        <v>2024</v>
      </c>
      <c r="B30" s="8"/>
      <c r="C30" s="8">
        <v>10702815.039999999</v>
      </c>
      <c r="D30" s="9"/>
      <c r="E30" s="9"/>
      <c r="F30" s="9"/>
      <c r="G30" s="8"/>
      <c r="H30" s="5"/>
      <c r="I30" s="89"/>
      <c r="R30" s="103"/>
      <c r="S30" s="89"/>
    </row>
    <row r="31" spans="1:19" x14ac:dyDescent="0.25">
      <c r="A31" s="12"/>
      <c r="B31" s="8"/>
      <c r="C31" s="8"/>
      <c r="D31" s="9"/>
      <c r="E31" s="9"/>
      <c r="F31" s="9"/>
      <c r="G31" s="8"/>
      <c r="H31" s="5"/>
      <c r="I31" s="89"/>
      <c r="R31" s="103"/>
      <c r="S31" s="89"/>
    </row>
    <row r="32" spans="1:19" x14ac:dyDescent="0.25">
      <c r="A32" s="9" t="s">
        <v>33</v>
      </c>
      <c r="B32" s="8"/>
      <c r="C32" s="8">
        <v>255640</v>
      </c>
      <c r="D32" s="9"/>
      <c r="E32" s="9"/>
      <c r="F32" s="9"/>
      <c r="G32" s="8">
        <f>C32</f>
        <v>255640</v>
      </c>
      <c r="H32" s="5"/>
      <c r="I32" s="89"/>
      <c r="L32" s="102"/>
      <c r="M32" s="96"/>
      <c r="R32" s="103"/>
      <c r="S32" s="89"/>
    </row>
    <row r="33" spans="1:32" s="4" customFormat="1" ht="10.5" customHeight="1" x14ac:dyDescent="0.2">
      <c r="A33" s="13"/>
      <c r="B33" s="8"/>
      <c r="C33" s="8"/>
      <c r="D33" s="9"/>
      <c r="E33" s="8"/>
      <c r="F33" s="8"/>
      <c r="G33" s="8"/>
      <c r="H33" s="5"/>
      <c r="I33" s="89"/>
      <c r="J33" s="101"/>
      <c r="K33" s="91"/>
      <c r="L33" s="101"/>
      <c r="M33" s="87"/>
      <c r="N33" s="101"/>
      <c r="O33" s="87"/>
      <c r="P33" s="101"/>
      <c r="Q33" s="87"/>
      <c r="R33" s="103"/>
      <c r="S33" s="89"/>
      <c r="T33" s="101"/>
      <c r="U33" s="87"/>
      <c r="V33" s="101"/>
      <c r="W33" s="87"/>
      <c r="X33" s="101"/>
      <c r="Y33" s="87"/>
      <c r="Z33" s="103"/>
      <c r="AA33" s="89"/>
      <c r="AB33" s="103"/>
      <c r="AC33" s="89"/>
      <c r="AD33" s="101"/>
      <c r="AE33" s="87"/>
      <c r="AF33" s="101"/>
    </row>
    <row r="34" spans="1:32" s="4" customFormat="1" ht="12" x14ac:dyDescent="0.2">
      <c r="A34" s="7" t="s">
        <v>34</v>
      </c>
      <c r="B34" s="14">
        <f>+B14</f>
        <v>14146494.17</v>
      </c>
      <c r="C34" s="14">
        <f>SUM(C14:C32)</f>
        <v>136736686.66</v>
      </c>
      <c r="D34" s="7"/>
      <c r="E34" s="14"/>
      <c r="F34" s="14">
        <f>SUM(F33:F33)</f>
        <v>0</v>
      </c>
      <c r="G34" s="14">
        <f>SUM(G14:G33)</f>
        <v>150883180.83000001</v>
      </c>
      <c r="H34" s="3"/>
      <c r="I34" s="90"/>
      <c r="J34" s="101"/>
      <c r="K34" s="91"/>
      <c r="L34" s="101"/>
      <c r="M34" s="87"/>
      <c r="N34" s="101"/>
      <c r="O34" s="87"/>
      <c r="P34" s="101"/>
      <c r="Q34" s="87"/>
      <c r="R34" s="103"/>
      <c r="S34" s="89"/>
      <c r="T34" s="101"/>
      <c r="U34" s="87"/>
      <c r="V34" s="101"/>
      <c r="W34" s="87"/>
      <c r="X34" s="101"/>
      <c r="Y34" s="87"/>
      <c r="Z34" s="103"/>
      <c r="AA34" s="89"/>
      <c r="AB34" s="103"/>
      <c r="AC34" s="89"/>
      <c r="AD34" s="101"/>
      <c r="AE34" s="87"/>
      <c r="AF34" s="101"/>
    </row>
    <row r="35" spans="1:32" s="4" customFormat="1" ht="12" x14ac:dyDescent="0.2">
      <c r="A35" s="7" t="s">
        <v>35</v>
      </c>
      <c r="B35" s="8"/>
      <c r="C35" s="8"/>
      <c r="D35" s="9"/>
      <c r="E35" s="9"/>
      <c r="F35" s="9"/>
      <c r="G35" s="9"/>
      <c r="I35" s="87"/>
      <c r="J35" s="101"/>
      <c r="K35" s="91"/>
      <c r="L35" s="101"/>
      <c r="M35" s="87"/>
      <c r="N35" s="101"/>
      <c r="O35" s="87"/>
      <c r="P35" s="101"/>
      <c r="Q35" s="87"/>
      <c r="R35" s="103"/>
      <c r="S35" s="89"/>
      <c r="T35" s="101"/>
      <c r="U35" s="87"/>
      <c r="V35" s="101"/>
      <c r="W35" s="87"/>
      <c r="X35" s="101"/>
      <c r="Y35" s="87"/>
      <c r="Z35" s="103"/>
      <c r="AA35" s="89"/>
      <c r="AB35" s="103"/>
      <c r="AC35" s="89"/>
      <c r="AD35" s="101"/>
      <c r="AE35" s="87"/>
      <c r="AF35" s="101"/>
    </row>
    <row r="36" spans="1:32" s="4" customFormat="1" ht="12" x14ac:dyDescent="0.2">
      <c r="A36" s="7" t="s">
        <v>36</v>
      </c>
      <c r="B36" s="8"/>
      <c r="C36" s="8"/>
      <c r="D36" s="9"/>
      <c r="E36" s="9"/>
      <c r="F36" s="9"/>
      <c r="G36" s="9"/>
      <c r="I36" s="87"/>
      <c r="J36" s="101"/>
      <c r="K36" s="91"/>
      <c r="L36" s="101"/>
      <c r="M36" s="87"/>
      <c r="N36" s="101"/>
      <c r="O36" s="87"/>
      <c r="P36" s="101"/>
      <c r="Q36" s="87"/>
      <c r="R36" s="103"/>
      <c r="S36" s="89"/>
      <c r="T36" s="101"/>
      <c r="U36" s="87"/>
      <c r="V36" s="101"/>
      <c r="W36" s="87"/>
      <c r="X36" s="101"/>
      <c r="Y36" s="87"/>
      <c r="Z36" s="103"/>
      <c r="AA36" s="89"/>
      <c r="AB36" s="103"/>
      <c r="AC36" s="89"/>
      <c r="AD36" s="101"/>
      <c r="AE36" s="87"/>
      <c r="AF36" s="101"/>
    </row>
    <row r="37" spans="1:32" s="4" customFormat="1" ht="27.75" customHeight="1" x14ac:dyDescent="0.2">
      <c r="A37" s="169" t="s">
        <v>37</v>
      </c>
      <c r="B37" s="8"/>
      <c r="C37" s="8"/>
      <c r="D37" s="9"/>
      <c r="E37" s="9"/>
      <c r="F37" s="9"/>
      <c r="G37" s="9"/>
      <c r="I37" s="87"/>
      <c r="J37" s="102"/>
      <c r="K37" s="92"/>
      <c r="L37" s="102"/>
      <c r="M37" s="96"/>
      <c r="N37" s="107">
        <f>SUM(N38)</f>
        <v>0</v>
      </c>
      <c r="O37" s="110"/>
      <c r="P37" s="102">
        <f>SUM(P38:P38)</f>
        <v>0</v>
      </c>
      <c r="Q37" s="96"/>
      <c r="R37" s="102"/>
      <c r="S37" s="96"/>
      <c r="T37" s="107"/>
      <c r="U37" s="97"/>
      <c r="V37" s="102"/>
      <c r="W37" s="96"/>
      <c r="X37" s="112"/>
      <c r="Y37" s="96"/>
      <c r="Z37" s="112"/>
      <c r="AA37" s="109"/>
      <c r="AB37" s="112">
        <f>SUM(AB38)</f>
        <v>0</v>
      </c>
      <c r="AC37" s="90"/>
      <c r="AD37" s="114">
        <f>SUM(AD38)</f>
        <v>0</v>
      </c>
      <c r="AE37" s="108"/>
      <c r="AF37" s="112">
        <f>SUM(AF38:AF38)</f>
        <v>0</v>
      </c>
    </row>
    <row r="38" spans="1:32" s="4" customFormat="1" ht="12" customHeight="1" x14ac:dyDescent="0.2">
      <c r="A38" s="166"/>
      <c r="B38" s="8"/>
      <c r="C38" s="8"/>
      <c r="D38" s="9"/>
      <c r="E38" s="9"/>
      <c r="F38" s="9"/>
      <c r="G38" s="9"/>
      <c r="I38" s="87"/>
      <c r="J38" s="102"/>
      <c r="K38" s="93"/>
      <c r="L38" s="103"/>
      <c r="M38" s="93"/>
      <c r="N38" s="106"/>
      <c r="O38" s="111"/>
      <c r="P38" s="103"/>
      <c r="Q38" s="89"/>
      <c r="R38" s="103"/>
      <c r="S38" s="89"/>
      <c r="T38" s="106"/>
      <c r="U38" s="117"/>
      <c r="V38" s="103"/>
      <c r="W38" s="96"/>
      <c r="X38" s="102"/>
      <c r="Y38" s="89"/>
      <c r="Z38" s="115"/>
      <c r="AA38" s="89"/>
      <c r="AB38" s="103"/>
      <c r="AC38" s="90"/>
      <c r="AD38" s="121"/>
      <c r="AE38" s="159"/>
      <c r="AF38" s="115"/>
    </row>
    <row r="39" spans="1:32" s="4" customFormat="1" ht="12" customHeight="1" x14ac:dyDescent="0.2">
      <c r="A39" s="166" t="s">
        <v>38</v>
      </c>
      <c r="B39" s="8"/>
      <c r="C39" s="8"/>
      <c r="D39" s="8"/>
      <c r="E39" s="8"/>
      <c r="F39" s="8"/>
      <c r="G39" s="8"/>
      <c r="I39" s="87"/>
      <c r="J39" s="102"/>
      <c r="K39" s="94"/>
      <c r="L39" s="103"/>
      <c r="M39" s="93"/>
      <c r="N39" s="106"/>
      <c r="O39" s="111"/>
      <c r="P39" s="103"/>
      <c r="Q39" s="89"/>
      <c r="R39" s="103"/>
      <c r="S39" s="96"/>
      <c r="T39" s="107"/>
      <c r="U39" s="117"/>
      <c r="V39" s="112"/>
      <c r="W39" s="96"/>
      <c r="X39" s="112"/>
      <c r="Y39" s="96"/>
      <c r="Z39" s="112">
        <f>SUM(Z40:Z40)</f>
        <v>0</v>
      </c>
      <c r="AA39" s="109"/>
      <c r="AB39" s="112"/>
      <c r="AC39" s="90"/>
      <c r="AD39" s="114"/>
      <c r="AE39" s="159"/>
      <c r="AF39" s="115"/>
    </row>
    <row r="40" spans="1:32" s="4" customFormat="1" ht="12" customHeight="1" x14ac:dyDescent="0.2">
      <c r="A40" s="166"/>
      <c r="B40" s="8"/>
      <c r="C40" s="8"/>
      <c r="D40" s="8"/>
      <c r="E40" s="8"/>
      <c r="F40" s="8"/>
      <c r="G40" s="8"/>
      <c r="I40" s="87"/>
      <c r="J40" s="102"/>
      <c r="K40" s="94"/>
      <c r="L40" s="103"/>
      <c r="M40" s="93"/>
      <c r="N40" s="106"/>
      <c r="O40" s="111"/>
      <c r="P40" s="103"/>
      <c r="Q40" s="89"/>
      <c r="R40" s="103"/>
      <c r="S40" s="96"/>
      <c r="T40" s="107"/>
      <c r="U40" s="117"/>
      <c r="V40" s="103"/>
      <c r="W40" s="96"/>
      <c r="X40" s="102"/>
      <c r="Y40" s="96"/>
      <c r="Z40" s="115"/>
      <c r="AA40" s="109"/>
      <c r="AB40" s="112"/>
      <c r="AC40" s="90"/>
      <c r="AD40" s="114"/>
      <c r="AE40" s="159"/>
      <c r="AF40" s="115"/>
    </row>
    <row r="41" spans="1:32" s="4" customFormat="1" ht="12" customHeight="1" x14ac:dyDescent="0.2">
      <c r="A41" s="166" t="s">
        <v>39</v>
      </c>
      <c r="B41" s="8"/>
      <c r="C41" s="8"/>
      <c r="D41" s="9"/>
      <c r="E41" s="9"/>
      <c r="F41" s="9"/>
      <c r="G41" s="9"/>
      <c r="I41" s="87"/>
      <c r="J41" s="102"/>
      <c r="K41" s="94"/>
      <c r="L41" s="103"/>
      <c r="M41" s="93"/>
      <c r="N41" s="106"/>
      <c r="O41" s="111"/>
      <c r="P41" s="103"/>
      <c r="Q41" s="96"/>
      <c r="R41" s="102"/>
      <c r="S41" s="96"/>
      <c r="T41" s="104"/>
      <c r="U41" s="117"/>
      <c r="V41" s="103"/>
      <c r="W41" s="96"/>
      <c r="X41" s="102"/>
      <c r="Y41" s="96"/>
      <c r="Z41" s="112"/>
      <c r="AA41" s="109"/>
      <c r="AB41" s="112"/>
      <c r="AC41" s="90"/>
      <c r="AD41" s="114"/>
      <c r="AE41" s="159"/>
      <c r="AF41" s="112">
        <f>SUM(AF42)</f>
        <v>0</v>
      </c>
    </row>
    <row r="42" spans="1:32" s="4" customFormat="1" ht="12" customHeight="1" x14ac:dyDescent="0.2">
      <c r="A42" s="166"/>
      <c r="B42" s="8"/>
      <c r="C42" s="8"/>
      <c r="D42" s="9"/>
      <c r="E42" s="9"/>
      <c r="F42" s="9"/>
      <c r="G42" s="9"/>
      <c r="I42" s="87"/>
      <c r="J42" s="102"/>
      <c r="K42" s="94"/>
      <c r="L42" s="103"/>
      <c r="M42" s="93"/>
      <c r="N42" s="106"/>
      <c r="O42" s="111"/>
      <c r="P42" s="103"/>
      <c r="Q42" s="96"/>
      <c r="R42" s="102"/>
      <c r="S42" s="96"/>
      <c r="T42" s="104"/>
      <c r="U42" s="117"/>
      <c r="V42" s="103"/>
      <c r="W42" s="96"/>
      <c r="X42" s="102"/>
      <c r="Y42" s="96"/>
      <c r="Z42" s="112"/>
      <c r="AA42" s="109"/>
      <c r="AB42" s="112"/>
      <c r="AC42" s="90"/>
      <c r="AD42" s="114"/>
      <c r="AE42" s="159"/>
      <c r="AF42" s="103"/>
    </row>
    <row r="43" spans="1:32" s="4" customFormat="1" ht="30.75" customHeight="1" x14ac:dyDescent="0.2">
      <c r="A43" s="169" t="s">
        <v>40</v>
      </c>
      <c r="B43" s="8"/>
      <c r="C43" s="8"/>
      <c r="D43" s="9"/>
      <c r="E43" s="9"/>
      <c r="F43" s="9"/>
      <c r="G43" s="9"/>
      <c r="I43" s="87"/>
      <c r="J43" s="102"/>
      <c r="K43" s="94"/>
      <c r="L43" s="103"/>
      <c r="M43" s="93"/>
      <c r="N43" s="106"/>
      <c r="O43" s="111"/>
      <c r="P43" s="103"/>
      <c r="Q43" s="96"/>
      <c r="R43" s="102"/>
      <c r="S43" s="96"/>
      <c r="T43" s="104"/>
      <c r="U43" s="117"/>
      <c r="V43" s="103"/>
      <c r="W43" s="96"/>
      <c r="X43" s="102"/>
      <c r="Y43" s="96"/>
      <c r="Z43" s="112"/>
      <c r="AA43" s="109"/>
      <c r="AB43" s="112"/>
      <c r="AC43" s="90"/>
      <c r="AD43" s="114">
        <f>SUM(#REF!)</f>
        <v>0</v>
      </c>
      <c r="AE43" s="159"/>
      <c r="AF43" s="115"/>
    </row>
    <row r="44" spans="1:32" s="4" customFormat="1" ht="12.75" customHeight="1" x14ac:dyDescent="0.2">
      <c r="A44" s="166"/>
      <c r="B44" s="8"/>
      <c r="C44" s="8"/>
      <c r="D44" s="9"/>
      <c r="E44" s="9"/>
      <c r="F44" s="9"/>
      <c r="G44" s="9"/>
      <c r="I44" s="87"/>
      <c r="J44" s="102"/>
      <c r="K44" s="94"/>
      <c r="L44" s="103"/>
      <c r="M44" s="93"/>
      <c r="N44" s="106"/>
      <c r="O44" s="111"/>
      <c r="P44" s="103"/>
      <c r="Q44" s="96"/>
      <c r="R44" s="102"/>
      <c r="S44" s="96"/>
      <c r="T44" s="104"/>
      <c r="U44" s="117"/>
      <c r="V44" s="103"/>
      <c r="W44" s="96"/>
      <c r="X44" s="102"/>
      <c r="Y44" s="96"/>
      <c r="Z44" s="112"/>
      <c r="AA44" s="109"/>
      <c r="AB44" s="112"/>
      <c r="AC44" s="109"/>
      <c r="AD44" s="114"/>
      <c r="AE44" s="89"/>
      <c r="AF44" s="103"/>
    </row>
    <row r="45" spans="1:32" s="4" customFormat="1" ht="12.75" customHeight="1" x14ac:dyDescent="0.2">
      <c r="A45" s="7" t="s">
        <v>41</v>
      </c>
      <c r="B45" s="8"/>
      <c r="C45" s="8"/>
      <c r="D45" s="9"/>
      <c r="E45" s="9"/>
      <c r="F45" s="9"/>
      <c r="G45" s="9"/>
      <c r="I45" s="87"/>
      <c r="J45" s="103"/>
      <c r="K45" s="93"/>
      <c r="L45" s="103"/>
      <c r="M45" s="89"/>
      <c r="N45" s="105"/>
      <c r="O45" s="98"/>
      <c r="P45" s="103"/>
      <c r="Q45" s="89"/>
      <c r="R45" s="103"/>
      <c r="S45" s="89"/>
      <c r="T45" s="102"/>
      <c r="U45" s="89"/>
      <c r="V45" s="102"/>
      <c r="W45" s="89"/>
      <c r="X45" s="112"/>
      <c r="Y45" s="109"/>
      <c r="Z45" s="112"/>
      <c r="AA45" s="109"/>
      <c r="AB45" s="112"/>
      <c r="AC45" s="109"/>
      <c r="AD45" s="105"/>
      <c r="AE45" s="98"/>
      <c r="AF45" s="112"/>
    </row>
    <row r="46" spans="1:32" s="4" customFormat="1" ht="12.75" customHeight="1" x14ac:dyDescent="0.2">
      <c r="A46" s="169" t="s">
        <v>42</v>
      </c>
      <c r="B46" s="8"/>
      <c r="C46" s="8"/>
      <c r="D46" s="9"/>
      <c r="E46" s="9"/>
      <c r="F46" s="9"/>
      <c r="G46" s="9"/>
      <c r="I46" s="87"/>
      <c r="J46" s="103"/>
      <c r="K46" s="93"/>
      <c r="L46" s="103"/>
      <c r="M46" s="89"/>
      <c r="N46" s="105"/>
      <c r="O46" s="98"/>
      <c r="P46" s="103"/>
      <c r="Q46" s="89"/>
      <c r="R46" s="103"/>
      <c r="S46" s="89"/>
      <c r="T46" s="103"/>
      <c r="U46" s="89"/>
      <c r="V46" s="103"/>
      <c r="W46" s="89"/>
      <c r="X46" s="103"/>
      <c r="Y46" s="109"/>
      <c r="Z46" s="112"/>
      <c r="AA46" s="109"/>
      <c r="AB46" s="112"/>
      <c r="AC46" s="109"/>
      <c r="AD46" s="105"/>
      <c r="AE46" s="98"/>
      <c r="AF46" s="112">
        <f>SUM(AF47:AF47)</f>
        <v>0</v>
      </c>
    </row>
    <row r="47" spans="1:32" s="4" customFormat="1" ht="12.75" customHeight="1" x14ac:dyDescent="0.2">
      <c r="A47" s="166"/>
      <c r="B47" s="8"/>
      <c r="C47" s="8"/>
      <c r="D47" s="9"/>
      <c r="E47" s="9"/>
      <c r="F47" s="9"/>
      <c r="G47" s="9"/>
      <c r="I47" s="87"/>
      <c r="J47" s="103"/>
      <c r="K47" s="93"/>
      <c r="L47" s="103"/>
      <c r="M47" s="89"/>
      <c r="N47" s="105"/>
      <c r="O47" s="98"/>
      <c r="P47" s="103"/>
      <c r="Q47" s="89"/>
      <c r="R47" s="103"/>
      <c r="S47" s="89"/>
      <c r="T47" s="103"/>
      <c r="U47" s="89"/>
      <c r="V47" s="103"/>
      <c r="W47" s="89"/>
      <c r="X47" s="103"/>
      <c r="Y47" s="109"/>
      <c r="Z47" s="115"/>
      <c r="AA47" s="109"/>
      <c r="AB47" s="112"/>
      <c r="AC47" s="109"/>
      <c r="AD47" s="105"/>
      <c r="AE47" s="98"/>
      <c r="AF47" s="103"/>
    </row>
    <row r="48" spans="1:32" s="4" customFormat="1" ht="12.75" customHeight="1" x14ac:dyDescent="0.2">
      <c r="A48" s="166" t="s">
        <v>43</v>
      </c>
      <c r="B48" s="8"/>
      <c r="C48" s="8"/>
      <c r="D48" s="9"/>
      <c r="E48" s="9"/>
      <c r="F48" s="9"/>
      <c r="G48" s="9"/>
      <c r="I48" s="87"/>
      <c r="J48" s="103"/>
      <c r="K48" s="93"/>
      <c r="L48" s="103"/>
      <c r="M48" s="89"/>
      <c r="N48" s="105"/>
      <c r="O48" s="98"/>
      <c r="P48" s="103"/>
      <c r="Q48" s="89"/>
      <c r="R48" s="103"/>
      <c r="S48" s="89"/>
      <c r="T48" s="103"/>
      <c r="U48" s="89"/>
      <c r="V48" s="103"/>
      <c r="W48" s="89"/>
      <c r="X48" s="103"/>
      <c r="Y48" s="109"/>
      <c r="Z48" s="112"/>
      <c r="AA48" s="109"/>
      <c r="AB48" s="112"/>
      <c r="AC48" s="109"/>
      <c r="AD48" s="105"/>
      <c r="AE48" s="98"/>
      <c r="AF48" s="112"/>
    </row>
    <row r="49" spans="1:32" s="4" customFormat="1" ht="12.75" customHeight="1" x14ac:dyDescent="0.2">
      <c r="A49" s="166"/>
      <c r="B49" s="8"/>
      <c r="C49" s="8"/>
      <c r="D49" s="9"/>
      <c r="E49" s="9"/>
      <c r="F49" s="9"/>
      <c r="G49" s="9"/>
      <c r="I49" s="87"/>
      <c r="J49" s="103"/>
      <c r="K49" s="93"/>
      <c r="L49" s="103"/>
      <c r="M49" s="89"/>
      <c r="N49" s="105"/>
      <c r="O49" s="98"/>
      <c r="P49" s="103"/>
      <c r="Q49" s="89"/>
      <c r="R49" s="103"/>
      <c r="S49" s="89"/>
      <c r="T49" s="103"/>
      <c r="U49" s="89"/>
      <c r="V49" s="103"/>
      <c r="W49" s="89"/>
      <c r="X49" s="103"/>
      <c r="Y49" s="109"/>
      <c r="Z49" s="112"/>
      <c r="AA49" s="109"/>
      <c r="AB49" s="112"/>
      <c r="AC49" s="109"/>
      <c r="AD49" s="105"/>
      <c r="AE49" s="98"/>
      <c r="AF49" s="112"/>
    </row>
    <row r="50" spans="1:32" s="4" customFormat="1" ht="28.5" customHeight="1" x14ac:dyDescent="0.2">
      <c r="A50" s="169" t="s">
        <v>44</v>
      </c>
      <c r="B50" s="8"/>
      <c r="C50" s="8"/>
      <c r="D50" s="9"/>
      <c r="E50" s="9"/>
      <c r="F50" s="9"/>
      <c r="G50" s="9"/>
      <c r="I50" s="87"/>
      <c r="J50" s="103"/>
      <c r="K50" s="93"/>
      <c r="L50" s="103"/>
      <c r="M50" s="89"/>
      <c r="N50" s="105"/>
      <c r="O50" s="98"/>
      <c r="P50" s="103"/>
      <c r="Q50" s="89"/>
      <c r="R50" s="103"/>
      <c r="S50" s="89"/>
      <c r="T50" s="103"/>
      <c r="U50" s="89"/>
      <c r="V50" s="103"/>
      <c r="W50" s="89"/>
      <c r="X50" s="103"/>
      <c r="Y50" s="109"/>
      <c r="Z50" s="112"/>
      <c r="AA50" s="109"/>
      <c r="AB50" s="112"/>
      <c r="AC50" s="109"/>
      <c r="AD50" s="105"/>
      <c r="AE50" s="98"/>
      <c r="AF50" s="112"/>
    </row>
    <row r="51" spans="1:32" s="4" customFormat="1" ht="12.75" customHeight="1" x14ac:dyDescent="0.2">
      <c r="A51" s="166"/>
      <c r="B51" s="8"/>
      <c r="C51" s="8"/>
      <c r="D51" s="9"/>
      <c r="E51" s="9"/>
      <c r="F51" s="9"/>
      <c r="G51" s="9"/>
      <c r="I51" s="87"/>
      <c r="J51" s="103"/>
      <c r="K51" s="93"/>
      <c r="L51" s="103"/>
      <c r="M51" s="89"/>
      <c r="N51" s="105"/>
      <c r="O51" s="98"/>
      <c r="P51" s="103"/>
      <c r="Q51" s="89"/>
      <c r="R51" s="103"/>
      <c r="S51" s="89"/>
      <c r="T51" s="103"/>
      <c r="U51" s="89"/>
      <c r="V51" s="103"/>
      <c r="W51" s="89"/>
      <c r="X51" s="103"/>
      <c r="Y51" s="109"/>
      <c r="Z51" s="112"/>
      <c r="AA51" s="109"/>
      <c r="AB51" s="112"/>
      <c r="AC51" s="109"/>
      <c r="AD51" s="105"/>
      <c r="AE51" s="98"/>
      <c r="AF51" s="112"/>
    </row>
    <row r="52" spans="1:32" s="4" customFormat="1" ht="67.5" customHeight="1" x14ac:dyDescent="0.2">
      <c r="A52" s="322" t="s">
        <v>45</v>
      </c>
      <c r="B52" s="8"/>
      <c r="C52" s="323"/>
      <c r="D52" s="8"/>
      <c r="E52" s="9"/>
      <c r="F52" s="9"/>
      <c r="G52" s="9"/>
      <c r="I52" s="87"/>
      <c r="J52" s="103"/>
      <c r="K52" s="93"/>
      <c r="L52" s="112">
        <f>SUM(#REF!)</f>
        <v>0</v>
      </c>
      <c r="M52" s="89"/>
      <c r="N52" s="105"/>
      <c r="O52" s="98"/>
      <c r="P52" s="103"/>
      <c r="Q52" s="89"/>
      <c r="R52" s="103"/>
      <c r="S52" s="89"/>
      <c r="T52" s="103"/>
      <c r="U52" s="89"/>
      <c r="V52" s="103"/>
      <c r="W52" s="89"/>
      <c r="X52" s="112"/>
      <c r="Y52" s="109"/>
      <c r="Z52" s="112"/>
      <c r="AA52" s="109"/>
      <c r="AB52" s="112"/>
      <c r="AC52" s="109"/>
      <c r="AD52" s="114">
        <f>SUM(#REF!)</f>
        <v>0</v>
      </c>
      <c r="AE52" s="98"/>
      <c r="AF52" s="112"/>
    </row>
    <row r="53" spans="1:32" s="4" customFormat="1" ht="12.75" customHeight="1" x14ac:dyDescent="0.2">
      <c r="A53" s="166"/>
      <c r="B53" s="8"/>
      <c r="C53" s="8"/>
      <c r="D53" s="9"/>
      <c r="E53" s="9"/>
      <c r="F53" s="9"/>
      <c r="G53" s="9"/>
      <c r="I53" s="87"/>
      <c r="J53" s="103"/>
      <c r="K53" s="93"/>
      <c r="L53" s="103"/>
      <c r="M53" s="89"/>
      <c r="N53" s="105"/>
      <c r="O53" s="98"/>
      <c r="P53" s="103"/>
      <c r="Q53" s="89"/>
      <c r="R53" s="103"/>
      <c r="S53" s="89"/>
      <c r="T53" s="103"/>
      <c r="U53" s="89"/>
      <c r="V53" s="103"/>
      <c r="W53" s="89"/>
      <c r="X53" s="112"/>
      <c r="Y53" s="109"/>
      <c r="Z53" s="112"/>
      <c r="AA53" s="109"/>
      <c r="AB53" s="112"/>
      <c r="AC53" s="109"/>
      <c r="AD53" s="105"/>
      <c r="AE53" s="98"/>
      <c r="AF53" s="112"/>
    </row>
    <row r="54" spans="1:32" s="4" customFormat="1" ht="12.75" customHeight="1" x14ac:dyDescent="0.2">
      <c r="A54" s="166" t="s">
        <v>46</v>
      </c>
      <c r="B54" s="8"/>
      <c r="C54" s="8"/>
      <c r="D54" s="9"/>
      <c r="E54" s="9"/>
      <c r="F54" s="9"/>
      <c r="G54" s="9"/>
      <c r="I54" s="87"/>
      <c r="J54" s="103"/>
      <c r="K54" s="93"/>
      <c r="L54" s="103"/>
      <c r="M54" s="89"/>
      <c r="N54" s="105"/>
      <c r="O54" s="98"/>
      <c r="P54" s="103"/>
      <c r="Q54" s="89"/>
      <c r="R54" s="103"/>
      <c r="S54" s="89"/>
      <c r="T54" s="103"/>
      <c r="U54" s="89"/>
      <c r="V54" s="103"/>
      <c r="W54" s="89"/>
      <c r="X54" s="112"/>
      <c r="Y54" s="109"/>
      <c r="Z54" s="112"/>
      <c r="AA54" s="109"/>
      <c r="AB54" s="112"/>
      <c r="AC54" s="109"/>
      <c r="AD54" s="105"/>
      <c r="AE54" s="98"/>
      <c r="AF54" s="112"/>
    </row>
    <row r="55" spans="1:32" s="4" customFormat="1" ht="12.75" customHeight="1" x14ac:dyDescent="0.2">
      <c r="A55" s="166"/>
      <c r="B55" s="8"/>
      <c r="C55" s="8"/>
      <c r="D55" s="9"/>
      <c r="E55" s="9"/>
      <c r="F55" s="9"/>
      <c r="G55" s="9"/>
      <c r="I55" s="87"/>
      <c r="J55" s="103"/>
      <c r="K55" s="93"/>
      <c r="L55" s="103"/>
      <c r="M55" s="89"/>
      <c r="N55" s="105"/>
      <c r="O55" s="98"/>
      <c r="P55" s="103"/>
      <c r="Q55" s="89"/>
      <c r="R55" s="103"/>
      <c r="S55" s="89"/>
      <c r="T55" s="103"/>
      <c r="U55" s="89"/>
      <c r="V55" s="103"/>
      <c r="W55" s="89"/>
      <c r="X55" s="112"/>
      <c r="Y55" s="109"/>
      <c r="Z55" s="112"/>
      <c r="AA55" s="109"/>
      <c r="AB55" s="112"/>
      <c r="AC55" s="109"/>
      <c r="AD55" s="105"/>
      <c r="AE55" s="98"/>
      <c r="AF55" s="112"/>
    </row>
    <row r="56" spans="1:32" s="4" customFormat="1" ht="28.5" customHeight="1" x14ac:dyDescent="0.2">
      <c r="A56" s="169" t="s">
        <v>47</v>
      </c>
      <c r="B56" s="8"/>
      <c r="C56" s="8"/>
      <c r="D56" s="9"/>
      <c r="E56" s="9"/>
      <c r="F56" s="9"/>
      <c r="G56" s="9"/>
      <c r="I56" s="87"/>
      <c r="J56" s="103"/>
      <c r="K56" s="93"/>
      <c r="L56" s="103"/>
      <c r="M56" s="89"/>
      <c r="N56" s="105"/>
      <c r="O56" s="98"/>
      <c r="P56" s="103"/>
      <c r="Q56" s="89"/>
      <c r="R56" s="103"/>
      <c r="S56" s="89"/>
      <c r="T56" s="103"/>
      <c r="U56" s="89"/>
      <c r="V56" s="103"/>
      <c r="W56" s="89"/>
      <c r="X56" s="112"/>
      <c r="Y56" s="109"/>
      <c r="Z56" s="112"/>
      <c r="AA56" s="109"/>
      <c r="AB56" s="112">
        <f>SUM(AB57)</f>
        <v>0</v>
      </c>
      <c r="AC56" s="109"/>
      <c r="AD56" s="105"/>
      <c r="AE56" s="98"/>
      <c r="AF56" s="112">
        <f>SUM(AF57)</f>
        <v>0</v>
      </c>
    </row>
    <row r="57" spans="1:32" s="4" customFormat="1" ht="12.75" customHeight="1" x14ac:dyDescent="0.2">
      <c r="A57" s="166"/>
      <c r="B57" s="8"/>
      <c r="C57" s="8"/>
      <c r="D57" s="9"/>
      <c r="E57" s="9"/>
      <c r="F57" s="9"/>
      <c r="G57" s="9"/>
      <c r="I57" s="87"/>
      <c r="J57" s="103"/>
      <c r="K57" s="93"/>
      <c r="L57" s="103"/>
      <c r="M57" s="89"/>
      <c r="N57" s="105"/>
      <c r="O57" s="98"/>
      <c r="P57" s="103"/>
      <c r="Q57" s="89"/>
      <c r="R57" s="103"/>
      <c r="S57" s="89"/>
      <c r="T57" s="103"/>
      <c r="U57" s="89"/>
      <c r="V57" s="103"/>
      <c r="W57" s="89"/>
      <c r="X57" s="112"/>
      <c r="Y57" s="109"/>
      <c r="Z57" s="112"/>
      <c r="AA57" s="89"/>
      <c r="AB57" s="103"/>
      <c r="AC57" s="109"/>
      <c r="AD57" s="105"/>
      <c r="AE57" s="98"/>
      <c r="AF57" s="103"/>
    </row>
    <row r="58" spans="1:32" s="4" customFormat="1" ht="59.25" customHeight="1" x14ac:dyDescent="0.2">
      <c r="A58" s="169" t="s">
        <v>48</v>
      </c>
      <c r="B58" s="8"/>
      <c r="C58" s="323"/>
      <c r="D58" s="9"/>
      <c r="E58" s="9"/>
      <c r="F58" s="9"/>
      <c r="G58" s="9"/>
      <c r="I58" s="87"/>
      <c r="J58" s="103"/>
      <c r="K58" s="93"/>
      <c r="L58" s="103"/>
      <c r="M58" s="89"/>
      <c r="N58" s="105"/>
      <c r="O58" s="98"/>
      <c r="P58" s="103"/>
      <c r="Q58" s="89"/>
      <c r="R58" s="103"/>
      <c r="S58" s="89"/>
      <c r="T58" s="103"/>
      <c r="U58" s="89"/>
      <c r="V58" s="103"/>
      <c r="W58" s="89"/>
      <c r="X58" s="112"/>
      <c r="Y58" s="109"/>
      <c r="Z58" s="112"/>
      <c r="AA58" s="109"/>
      <c r="AB58" s="112"/>
      <c r="AC58" s="109"/>
      <c r="AD58" s="114">
        <f>SUM(#REF!)</f>
        <v>0</v>
      </c>
      <c r="AE58" s="98"/>
      <c r="AF58" s="112"/>
    </row>
    <row r="59" spans="1:32" s="4" customFormat="1" ht="12.75" customHeight="1" x14ac:dyDescent="0.2">
      <c r="A59" s="166"/>
      <c r="B59" s="8"/>
      <c r="C59" s="8"/>
      <c r="D59" s="9"/>
      <c r="E59" s="9"/>
      <c r="F59" s="9"/>
      <c r="G59" s="9"/>
      <c r="I59" s="87"/>
      <c r="J59" s="103"/>
      <c r="K59" s="93"/>
      <c r="L59" s="103"/>
      <c r="M59" s="89"/>
      <c r="N59" s="105"/>
      <c r="O59" s="98"/>
      <c r="P59" s="103"/>
      <c r="Q59" s="89"/>
      <c r="R59" s="103"/>
      <c r="S59" s="89"/>
      <c r="T59" s="103"/>
      <c r="U59" s="89"/>
      <c r="V59" s="103"/>
      <c r="W59" s="89"/>
      <c r="X59" s="112"/>
      <c r="Y59" s="109"/>
      <c r="Z59" s="112"/>
      <c r="AA59" s="109"/>
      <c r="AB59" s="112"/>
      <c r="AC59" s="109"/>
      <c r="AD59" s="105"/>
      <c r="AE59" s="98"/>
      <c r="AF59" s="112"/>
    </row>
    <row r="60" spans="1:32" s="4" customFormat="1" ht="24" customHeight="1" x14ac:dyDescent="0.2">
      <c r="A60" s="169" t="s">
        <v>49</v>
      </c>
      <c r="B60" s="8"/>
      <c r="C60" s="323"/>
      <c r="D60" s="9"/>
      <c r="E60" s="9"/>
      <c r="F60" s="9"/>
      <c r="G60" s="9"/>
      <c r="I60" s="87"/>
      <c r="J60" s="103"/>
      <c r="K60" s="93"/>
      <c r="L60" s="103"/>
      <c r="M60" s="89"/>
      <c r="N60" s="105"/>
      <c r="O60" s="98"/>
      <c r="P60" s="103"/>
      <c r="Q60" s="89"/>
      <c r="R60" s="103"/>
      <c r="S60" s="89"/>
      <c r="T60" s="103"/>
      <c r="U60" s="89"/>
      <c r="V60" s="103"/>
      <c r="W60" s="89"/>
      <c r="X60" s="112"/>
      <c r="Y60" s="109"/>
      <c r="Z60" s="112"/>
      <c r="AA60" s="109"/>
      <c r="AB60" s="112"/>
      <c r="AC60" s="109"/>
      <c r="AD60" s="105"/>
      <c r="AE60" s="98"/>
      <c r="AF60" s="112">
        <f>SUM(AF61)</f>
        <v>0</v>
      </c>
    </row>
    <row r="61" spans="1:32" s="4" customFormat="1" ht="12.75" customHeight="1" x14ac:dyDescent="0.2">
      <c r="A61" s="166"/>
      <c r="B61" s="8"/>
      <c r="C61" s="8"/>
      <c r="D61" s="9"/>
      <c r="E61" s="9"/>
      <c r="F61" s="9"/>
      <c r="G61" s="9"/>
      <c r="I61" s="87"/>
      <c r="J61" s="103"/>
      <c r="K61" s="93"/>
      <c r="L61" s="103"/>
      <c r="M61" s="89"/>
      <c r="N61" s="105"/>
      <c r="O61" s="98"/>
      <c r="P61" s="103"/>
      <c r="Q61" s="89"/>
      <c r="R61" s="103"/>
      <c r="S61" s="89"/>
      <c r="T61" s="103"/>
      <c r="U61" s="89"/>
      <c r="V61" s="103"/>
      <c r="W61" s="89"/>
      <c r="X61" s="112"/>
      <c r="Y61" s="109"/>
      <c r="Z61" s="112"/>
      <c r="AA61" s="109"/>
      <c r="AB61" s="112"/>
      <c r="AC61" s="109"/>
      <c r="AD61" s="105"/>
      <c r="AE61" s="98"/>
      <c r="AF61" s="103"/>
    </row>
    <row r="62" spans="1:32" s="4" customFormat="1" ht="12.75" customHeight="1" x14ac:dyDescent="0.2">
      <c r="A62" s="166" t="s">
        <v>50</v>
      </c>
      <c r="B62" s="8"/>
      <c r="C62" s="8"/>
      <c r="D62" s="9"/>
      <c r="E62" s="9"/>
      <c r="F62" s="9"/>
      <c r="G62" s="9"/>
      <c r="I62" s="87"/>
      <c r="J62" s="103"/>
      <c r="K62" s="93"/>
      <c r="L62" s="103"/>
      <c r="M62" s="89"/>
      <c r="N62" s="105"/>
      <c r="O62" s="98"/>
      <c r="P62" s="103"/>
      <c r="Q62" s="89"/>
      <c r="R62" s="103"/>
      <c r="S62" s="89"/>
      <c r="T62" s="103"/>
      <c r="U62" s="89"/>
      <c r="V62" s="103"/>
      <c r="W62" s="89"/>
      <c r="X62" s="112"/>
      <c r="Y62" s="109"/>
      <c r="Z62" s="112"/>
      <c r="AA62" s="109"/>
      <c r="AB62" s="112"/>
      <c r="AC62" s="109"/>
      <c r="AD62" s="105"/>
      <c r="AE62" s="98"/>
      <c r="AF62" s="112">
        <f>SUM(#REF!)</f>
        <v>0</v>
      </c>
    </row>
    <row r="63" spans="1:32" s="4" customFormat="1" ht="12.75" customHeight="1" x14ac:dyDescent="0.2">
      <c r="A63" s="166"/>
      <c r="B63" s="8"/>
      <c r="C63" s="8"/>
      <c r="D63" s="9"/>
      <c r="E63" s="9"/>
      <c r="F63" s="9"/>
      <c r="G63" s="9"/>
      <c r="I63" s="87"/>
      <c r="J63" s="103"/>
      <c r="K63" s="93"/>
      <c r="L63" s="103"/>
      <c r="M63" s="89"/>
      <c r="N63" s="105"/>
      <c r="O63" s="98"/>
      <c r="P63" s="103"/>
      <c r="Q63" s="89"/>
      <c r="R63" s="103"/>
      <c r="S63" s="89"/>
      <c r="T63" s="103"/>
      <c r="U63" s="89"/>
      <c r="V63" s="103"/>
      <c r="W63" s="89"/>
      <c r="X63" s="112"/>
      <c r="Y63" s="109"/>
      <c r="Z63" s="112"/>
      <c r="AA63" s="109"/>
      <c r="AB63" s="112"/>
      <c r="AC63" s="109"/>
      <c r="AD63" s="105"/>
      <c r="AE63" s="98"/>
      <c r="AF63" s="112"/>
    </row>
    <row r="64" spans="1:32" s="4" customFormat="1" ht="12.75" customHeight="1" x14ac:dyDescent="0.2">
      <c r="A64" s="7" t="s">
        <v>51</v>
      </c>
      <c r="B64" s="8"/>
      <c r="C64" s="8"/>
      <c r="D64" s="9"/>
      <c r="E64" s="9"/>
      <c r="F64" s="9"/>
      <c r="G64" s="9"/>
      <c r="I64" s="87"/>
      <c r="J64" s="103"/>
      <c r="K64" s="93"/>
      <c r="L64" s="103"/>
      <c r="M64" s="89"/>
      <c r="N64" s="105"/>
      <c r="O64" s="98"/>
      <c r="P64" s="103"/>
      <c r="Q64" s="89"/>
      <c r="R64" s="103"/>
      <c r="S64" s="89"/>
      <c r="T64" s="103"/>
      <c r="U64" s="89"/>
      <c r="V64" s="103"/>
      <c r="W64" s="89"/>
      <c r="X64" s="112"/>
      <c r="Y64" s="109"/>
      <c r="Z64" s="112"/>
      <c r="AA64" s="109"/>
      <c r="AB64" s="112"/>
      <c r="AC64" s="109"/>
      <c r="AD64" s="105"/>
      <c r="AE64" s="98"/>
      <c r="AF64" s="112"/>
    </row>
    <row r="65" spans="1:32" s="4" customFormat="1" ht="12.75" customHeight="1" x14ac:dyDescent="0.2">
      <c r="A65" s="166" t="s">
        <v>52</v>
      </c>
      <c r="B65" s="8"/>
      <c r="C65" s="8"/>
      <c r="D65" s="9"/>
      <c r="E65" s="9"/>
      <c r="F65" s="9"/>
      <c r="G65" s="9"/>
      <c r="I65" s="87"/>
      <c r="J65" s="103"/>
      <c r="K65" s="93"/>
      <c r="L65" s="103"/>
      <c r="M65" s="89"/>
      <c r="N65" s="105"/>
      <c r="O65" s="98"/>
      <c r="P65" s="103"/>
      <c r="Q65" s="89"/>
      <c r="R65" s="103"/>
      <c r="S65" s="89"/>
      <c r="T65" s="103"/>
      <c r="U65" s="89"/>
      <c r="V65" s="103"/>
      <c r="W65" s="89"/>
      <c r="X65" s="112"/>
      <c r="Y65" s="109"/>
      <c r="Z65" s="112"/>
      <c r="AA65" s="109"/>
      <c r="AB65" s="112">
        <f>SUM(AB66)</f>
        <v>0</v>
      </c>
      <c r="AC65" s="109"/>
      <c r="AD65" s="114">
        <f>SUM(AD66:AD66)</f>
        <v>0</v>
      </c>
      <c r="AE65" s="98"/>
      <c r="AF65" s="112">
        <f>SUM(AF66:AF66)</f>
        <v>0</v>
      </c>
    </row>
    <row r="66" spans="1:32" s="4" customFormat="1" ht="12" customHeight="1" x14ac:dyDescent="0.2">
      <c r="A66" s="167"/>
      <c r="B66" s="8"/>
      <c r="C66" s="8"/>
      <c r="D66" s="9"/>
      <c r="E66" s="9"/>
      <c r="F66" s="9"/>
      <c r="G66" s="9"/>
      <c r="I66" s="87"/>
      <c r="J66" s="103"/>
      <c r="K66" s="93"/>
      <c r="L66" s="103"/>
      <c r="M66" s="89"/>
      <c r="N66" s="103"/>
      <c r="O66" s="89"/>
      <c r="P66" s="103"/>
      <c r="Q66" s="89"/>
      <c r="R66" s="103"/>
      <c r="S66" s="96"/>
      <c r="T66" s="102"/>
      <c r="U66" s="89"/>
      <c r="V66" s="103"/>
      <c r="W66" s="89"/>
      <c r="X66" s="103"/>
      <c r="Y66" s="89"/>
      <c r="Z66" s="112"/>
      <c r="AA66" s="89"/>
      <c r="AB66" s="103"/>
      <c r="AC66" s="89"/>
      <c r="AD66" s="103"/>
      <c r="AE66" s="89"/>
      <c r="AF66" s="103"/>
    </row>
    <row r="67" spans="1:32" s="4" customFormat="1" ht="37.5" customHeight="1" x14ac:dyDescent="0.2">
      <c r="A67" s="324" t="s">
        <v>53</v>
      </c>
      <c r="B67" s="8"/>
      <c r="C67" s="323"/>
      <c r="D67" s="9"/>
      <c r="E67" s="9"/>
      <c r="F67" s="9"/>
      <c r="G67" s="9"/>
      <c r="I67" s="87"/>
      <c r="J67" s="103"/>
      <c r="K67" s="93"/>
      <c r="L67" s="103"/>
      <c r="M67" s="89"/>
      <c r="N67" s="103"/>
      <c r="O67" s="89"/>
      <c r="P67" s="103"/>
      <c r="Q67" s="89"/>
      <c r="R67" s="103"/>
      <c r="S67" s="89"/>
      <c r="T67" s="103"/>
      <c r="U67" s="89"/>
      <c r="V67" s="103"/>
      <c r="W67" s="89"/>
      <c r="X67" s="103"/>
      <c r="Y67" s="89"/>
      <c r="Z67" s="103"/>
      <c r="AA67" s="89"/>
      <c r="AB67" s="103"/>
      <c r="AC67" s="89"/>
      <c r="AD67" s="102"/>
      <c r="AE67" s="96"/>
      <c r="AF67" s="112">
        <f>SUM(#REF!)</f>
        <v>0</v>
      </c>
    </row>
    <row r="68" spans="1:32" s="4" customFormat="1" ht="12" x14ac:dyDescent="0.2">
      <c r="A68" s="168"/>
      <c r="B68" s="8"/>
      <c r="C68" s="8"/>
      <c r="D68" s="9"/>
      <c r="E68" s="9"/>
      <c r="F68" s="9"/>
      <c r="G68" s="9"/>
      <c r="I68" s="87"/>
      <c r="J68" s="103"/>
      <c r="K68" s="93"/>
      <c r="L68" s="103"/>
      <c r="M68" s="89"/>
      <c r="N68" s="103"/>
      <c r="O68" s="89"/>
      <c r="P68" s="103"/>
      <c r="Q68" s="89"/>
      <c r="R68" s="103"/>
      <c r="S68" s="89"/>
      <c r="T68" s="103"/>
      <c r="U68" s="89"/>
      <c r="V68" s="103"/>
      <c r="W68" s="89"/>
      <c r="X68" s="103"/>
      <c r="Y68" s="89"/>
      <c r="Z68" s="103"/>
      <c r="AA68" s="89"/>
      <c r="AB68" s="103"/>
      <c r="AC68" s="89"/>
      <c r="AD68" s="103"/>
      <c r="AE68" s="89"/>
      <c r="AF68" s="101"/>
    </row>
    <row r="69" spans="1:32" s="4" customFormat="1" ht="12" customHeight="1" x14ac:dyDescent="0.2">
      <c r="A69" s="167" t="s">
        <v>54</v>
      </c>
      <c r="B69" s="8"/>
      <c r="C69" s="8"/>
      <c r="D69" s="9"/>
      <c r="E69" s="9"/>
      <c r="F69" s="9"/>
      <c r="G69" s="9"/>
      <c r="I69" s="87"/>
      <c r="J69" s="103"/>
      <c r="K69" s="93"/>
      <c r="L69" s="103"/>
      <c r="M69" s="89"/>
      <c r="N69" s="102"/>
      <c r="O69" s="89"/>
      <c r="P69" s="103"/>
      <c r="Q69" s="89"/>
      <c r="R69" s="102"/>
      <c r="S69" s="89"/>
      <c r="T69" s="102"/>
      <c r="U69" s="89"/>
      <c r="V69" s="103"/>
      <c r="W69" s="89"/>
      <c r="X69" s="112"/>
      <c r="Y69" s="89"/>
      <c r="Z69" s="112"/>
      <c r="AA69" s="109"/>
      <c r="AB69" s="112"/>
      <c r="AC69" s="109"/>
      <c r="AD69" s="105"/>
      <c r="AE69" s="98"/>
      <c r="AF69" s="112">
        <f>SUM(AF70:AF70)</f>
        <v>0</v>
      </c>
    </row>
    <row r="70" spans="1:32" s="4" customFormat="1" ht="12" customHeight="1" x14ac:dyDescent="0.2">
      <c r="A70" s="167"/>
      <c r="B70" s="8"/>
      <c r="C70" s="8"/>
      <c r="D70" s="9"/>
      <c r="E70" s="9"/>
      <c r="F70" s="9"/>
      <c r="G70" s="9"/>
      <c r="I70" s="87"/>
      <c r="J70" s="103"/>
      <c r="K70" s="93"/>
      <c r="L70" s="103"/>
      <c r="M70" s="93"/>
      <c r="N70" s="103"/>
      <c r="O70" s="89"/>
      <c r="P70" s="103"/>
      <c r="Q70" s="89"/>
      <c r="R70" s="103"/>
      <c r="S70" s="89"/>
      <c r="T70" s="103"/>
      <c r="U70" s="89"/>
      <c r="V70" s="103"/>
      <c r="W70" s="89"/>
      <c r="X70" s="103"/>
      <c r="Y70" s="89"/>
      <c r="Z70" s="103"/>
      <c r="AA70" s="89"/>
      <c r="AB70" s="103"/>
      <c r="AC70" s="109"/>
      <c r="AD70" s="105"/>
      <c r="AE70" s="98"/>
      <c r="AF70" s="103"/>
    </row>
    <row r="71" spans="1:32" s="4" customFormat="1" ht="24.75" customHeight="1" x14ac:dyDescent="0.2">
      <c r="A71" s="324" t="s">
        <v>55</v>
      </c>
      <c r="B71" s="8"/>
      <c r="C71" s="323"/>
      <c r="D71" s="9"/>
      <c r="E71" s="9"/>
      <c r="F71" s="9"/>
      <c r="G71" s="9"/>
      <c r="I71" s="87"/>
      <c r="J71" s="103"/>
      <c r="K71" s="93"/>
      <c r="L71" s="103"/>
      <c r="M71" s="93"/>
      <c r="N71" s="103"/>
      <c r="O71" s="89"/>
      <c r="P71" s="103"/>
      <c r="Q71" s="89"/>
      <c r="R71" s="103"/>
      <c r="S71" s="89"/>
      <c r="T71" s="103"/>
      <c r="U71" s="89"/>
      <c r="V71" s="103"/>
      <c r="W71" s="89"/>
      <c r="X71" s="103"/>
      <c r="Y71" s="89"/>
      <c r="Z71" s="112"/>
      <c r="AA71" s="89"/>
      <c r="AB71" s="112">
        <f>SUM(AB72:AB72)</f>
        <v>0</v>
      </c>
      <c r="AC71" s="109"/>
      <c r="AD71" s="105"/>
      <c r="AE71" s="98"/>
      <c r="AF71" s="112">
        <f>SUM(AF72:AF72)</f>
        <v>0</v>
      </c>
    </row>
    <row r="72" spans="1:32" s="4" customFormat="1" ht="12" customHeight="1" x14ac:dyDescent="0.2">
      <c r="A72" s="167"/>
      <c r="B72" s="8"/>
      <c r="C72" s="8"/>
      <c r="D72" s="9"/>
      <c r="E72" s="9"/>
      <c r="F72" s="9"/>
      <c r="G72" s="9"/>
      <c r="I72" s="87"/>
      <c r="J72" s="103"/>
      <c r="K72" s="93"/>
      <c r="L72" s="103"/>
      <c r="M72" s="89"/>
      <c r="N72" s="103"/>
      <c r="O72" s="89"/>
      <c r="P72" s="103"/>
      <c r="Q72" s="89"/>
      <c r="R72" s="103"/>
      <c r="S72" s="89"/>
      <c r="T72" s="103"/>
      <c r="U72" s="89"/>
      <c r="V72" s="103"/>
      <c r="W72" s="89"/>
      <c r="X72" s="103"/>
      <c r="Y72" s="89"/>
      <c r="Z72" s="103"/>
      <c r="AA72" s="89"/>
      <c r="AB72" s="103"/>
      <c r="AC72" s="89"/>
      <c r="AD72" s="103"/>
      <c r="AE72" s="89"/>
      <c r="AF72" s="103"/>
    </row>
    <row r="73" spans="1:32" s="4" customFormat="1" ht="12" customHeight="1" x14ac:dyDescent="0.2">
      <c r="A73" s="167" t="s">
        <v>56</v>
      </c>
      <c r="B73" s="8"/>
      <c r="C73" s="8"/>
      <c r="D73" s="9"/>
      <c r="E73" s="9"/>
      <c r="F73" s="9"/>
      <c r="G73" s="9"/>
      <c r="I73" s="87"/>
      <c r="J73" s="103"/>
      <c r="K73" s="93"/>
      <c r="L73" s="103"/>
      <c r="M73" s="89"/>
      <c r="N73" s="103"/>
      <c r="O73" s="89"/>
      <c r="P73" s="103"/>
      <c r="Q73" s="89"/>
      <c r="R73" s="103"/>
      <c r="S73" s="89"/>
      <c r="T73" s="103"/>
      <c r="U73" s="89"/>
      <c r="V73" s="103"/>
      <c r="W73" s="89"/>
      <c r="X73" s="103"/>
      <c r="Y73" s="89"/>
      <c r="Z73" s="103"/>
      <c r="AA73" s="89"/>
      <c r="AB73" s="103"/>
      <c r="AC73" s="89"/>
      <c r="AD73" s="103"/>
      <c r="AE73" s="89"/>
      <c r="AF73" s="113"/>
    </row>
    <row r="74" spans="1:32" s="4" customFormat="1" ht="12" customHeight="1" x14ac:dyDescent="0.2">
      <c r="A74" s="167"/>
      <c r="B74" s="8"/>
      <c r="C74" s="8"/>
      <c r="D74" s="9"/>
      <c r="E74" s="9"/>
      <c r="F74" s="9"/>
      <c r="G74" s="9"/>
      <c r="I74" s="87"/>
      <c r="J74" s="103"/>
      <c r="K74" s="93"/>
      <c r="L74" s="103"/>
      <c r="M74" s="89"/>
      <c r="N74" s="103"/>
      <c r="O74" s="89"/>
      <c r="P74" s="103"/>
      <c r="Q74" s="89"/>
      <c r="R74" s="103"/>
      <c r="S74" s="89"/>
      <c r="T74" s="103"/>
      <c r="U74" s="89"/>
      <c r="V74" s="103"/>
      <c r="W74" s="89"/>
      <c r="X74" s="112"/>
      <c r="Y74" s="109"/>
      <c r="Z74" s="103"/>
      <c r="AA74" s="89"/>
      <c r="AB74" s="103"/>
      <c r="AC74" s="89"/>
      <c r="AD74" s="103"/>
      <c r="AE74" s="89"/>
      <c r="AF74" s="114"/>
    </row>
    <row r="75" spans="1:32" s="4" customFormat="1" ht="23.25" customHeight="1" x14ac:dyDescent="0.2">
      <c r="A75" s="324" t="s">
        <v>57</v>
      </c>
      <c r="B75" s="8"/>
      <c r="C75" s="8"/>
      <c r="D75" s="9"/>
      <c r="E75" s="9"/>
      <c r="F75" s="9"/>
      <c r="G75" s="9"/>
      <c r="I75" s="87"/>
      <c r="J75" s="103"/>
      <c r="K75" s="93"/>
      <c r="L75" s="103"/>
      <c r="M75" s="89"/>
      <c r="N75" s="103"/>
      <c r="O75" s="89"/>
      <c r="P75" s="103"/>
      <c r="Q75" s="89"/>
      <c r="R75" s="103"/>
      <c r="S75" s="89"/>
      <c r="T75" s="103"/>
      <c r="U75" s="89"/>
      <c r="V75" s="103"/>
      <c r="W75" s="89"/>
      <c r="X75" s="103"/>
      <c r="Y75" s="89"/>
      <c r="Z75" s="103"/>
      <c r="AA75" s="89"/>
      <c r="AB75" s="103"/>
      <c r="AC75" s="89"/>
      <c r="AD75" s="103"/>
      <c r="AE75" s="89"/>
      <c r="AF75" s="103"/>
    </row>
    <row r="76" spans="1:32" s="4" customFormat="1" ht="12" customHeight="1" x14ac:dyDescent="0.2">
      <c r="A76" s="167"/>
      <c r="B76" s="8"/>
      <c r="C76" s="8"/>
      <c r="D76" s="9"/>
      <c r="E76" s="9"/>
      <c r="F76" s="9"/>
      <c r="G76" s="9"/>
      <c r="I76" s="87"/>
      <c r="J76" s="103"/>
      <c r="K76" s="93"/>
      <c r="L76" s="103"/>
      <c r="M76" s="89"/>
      <c r="N76" s="103"/>
      <c r="O76" s="89"/>
      <c r="P76" s="103"/>
      <c r="Q76" s="89"/>
      <c r="R76" s="103"/>
      <c r="S76" s="89"/>
      <c r="T76" s="103"/>
      <c r="U76" s="89"/>
      <c r="V76" s="103"/>
      <c r="W76" s="89"/>
      <c r="X76" s="103"/>
      <c r="Y76" s="89"/>
      <c r="Z76" s="103"/>
      <c r="AA76" s="89"/>
      <c r="AB76" s="103"/>
      <c r="AC76" s="89"/>
      <c r="AD76" s="103"/>
      <c r="AE76" s="89"/>
      <c r="AF76" s="103"/>
    </row>
    <row r="77" spans="1:32" s="4" customFormat="1" ht="21" customHeight="1" x14ac:dyDescent="0.2">
      <c r="A77" s="324" t="s">
        <v>58</v>
      </c>
      <c r="B77" s="8"/>
      <c r="C77" s="8"/>
      <c r="D77" s="9"/>
      <c r="E77" s="9"/>
      <c r="F77" s="9"/>
      <c r="G77" s="9"/>
      <c r="I77" s="87"/>
      <c r="J77" s="103"/>
      <c r="K77" s="93"/>
      <c r="L77" s="103"/>
      <c r="M77" s="89"/>
      <c r="N77" s="102"/>
      <c r="O77" s="89"/>
      <c r="P77" s="103"/>
      <c r="Q77" s="89"/>
      <c r="R77" s="103"/>
      <c r="S77" s="89"/>
      <c r="T77" s="103"/>
      <c r="U77" s="89"/>
      <c r="V77" s="103"/>
      <c r="W77" s="89"/>
      <c r="X77" s="103"/>
      <c r="Y77" s="89"/>
      <c r="Z77" s="103"/>
      <c r="AA77" s="89"/>
      <c r="AB77" s="112"/>
      <c r="AC77" s="89"/>
      <c r="AD77" s="103"/>
      <c r="AE77" s="89"/>
      <c r="AF77" s="197">
        <f>SUM(AF78)</f>
        <v>0</v>
      </c>
    </row>
    <row r="78" spans="1:32" s="4" customFormat="1" ht="12" customHeight="1" x14ac:dyDescent="0.2">
      <c r="A78" s="167"/>
      <c r="B78" s="8"/>
      <c r="C78" s="8"/>
      <c r="D78" s="9"/>
      <c r="E78" s="9"/>
      <c r="F78" s="9"/>
      <c r="G78" s="9"/>
      <c r="I78" s="87"/>
      <c r="J78" s="103"/>
      <c r="K78" s="93"/>
      <c r="L78" s="103"/>
      <c r="M78" s="93"/>
      <c r="N78" s="103"/>
      <c r="O78" s="89"/>
      <c r="P78" s="103"/>
      <c r="Q78" s="89"/>
      <c r="R78" s="103"/>
      <c r="S78" s="89"/>
      <c r="T78" s="103"/>
      <c r="U78" s="89"/>
      <c r="V78" s="103"/>
      <c r="W78" s="89"/>
      <c r="X78" s="103"/>
      <c r="Y78" s="89"/>
      <c r="Z78" s="103"/>
      <c r="AA78" s="89"/>
      <c r="AB78" s="103"/>
      <c r="AC78" s="89"/>
      <c r="AD78" s="103"/>
      <c r="AE78" s="89"/>
      <c r="AF78" s="113"/>
    </row>
    <row r="79" spans="1:32" s="4" customFormat="1" ht="12" customHeight="1" x14ac:dyDescent="0.2">
      <c r="A79" s="167" t="s">
        <v>59</v>
      </c>
      <c r="B79" s="8"/>
      <c r="C79" s="8"/>
      <c r="D79" s="9"/>
      <c r="E79" s="9"/>
      <c r="F79" s="9"/>
      <c r="G79" s="9"/>
      <c r="I79" s="87"/>
      <c r="J79" s="103"/>
      <c r="K79" s="93"/>
      <c r="L79" s="103"/>
      <c r="M79" s="93"/>
      <c r="N79" s="103"/>
      <c r="O79" s="89"/>
      <c r="P79" s="103"/>
      <c r="Q79" s="89"/>
      <c r="R79" s="103"/>
      <c r="S79" s="89"/>
      <c r="T79" s="103"/>
      <c r="U79" s="89"/>
      <c r="V79" s="103"/>
      <c r="W79" s="89"/>
      <c r="X79" s="115"/>
      <c r="Y79" s="89"/>
      <c r="Z79" s="103"/>
      <c r="AA79" s="89"/>
      <c r="AB79" s="103"/>
      <c r="AC79" s="89"/>
      <c r="AD79" s="103"/>
      <c r="AE79" s="89"/>
      <c r="AF79" s="197">
        <f>SUM(AF80)</f>
        <v>0</v>
      </c>
    </row>
    <row r="80" spans="1:32" s="4" customFormat="1" ht="13.5" customHeight="1" x14ac:dyDescent="0.2">
      <c r="A80" s="9"/>
      <c r="B80" s="8"/>
      <c r="C80" s="8"/>
      <c r="D80" s="9"/>
      <c r="E80" s="9"/>
      <c r="F80" s="9"/>
      <c r="G80" s="9"/>
      <c r="I80" s="87"/>
      <c r="J80" s="103"/>
      <c r="K80" s="93"/>
      <c r="L80" s="103"/>
      <c r="M80" s="89"/>
      <c r="N80" s="103"/>
      <c r="O80" s="89"/>
      <c r="P80" s="103"/>
      <c r="Q80" s="89"/>
      <c r="R80" s="103"/>
      <c r="S80" s="89"/>
      <c r="T80" s="103"/>
      <c r="U80" s="89"/>
      <c r="V80" s="103"/>
      <c r="W80" s="89"/>
      <c r="X80" s="103"/>
      <c r="Y80" s="89"/>
      <c r="Z80" s="103"/>
      <c r="AA80" s="89"/>
      <c r="AB80" s="103"/>
      <c r="AC80" s="89"/>
      <c r="AD80" s="103"/>
      <c r="AE80" s="89"/>
      <c r="AF80" s="103"/>
    </row>
    <row r="81" spans="1:32" s="4" customFormat="1" ht="12" x14ac:dyDescent="0.2">
      <c r="A81" s="7" t="s">
        <v>60</v>
      </c>
      <c r="B81" s="14">
        <f>SUM(B65:B79)</f>
        <v>0</v>
      </c>
      <c r="C81" s="14">
        <f>SUM(C37:C79)</f>
        <v>0</v>
      </c>
      <c r="D81" s="8"/>
      <c r="E81" s="8"/>
      <c r="F81" s="14"/>
      <c r="G81" s="8"/>
      <c r="I81" s="87"/>
      <c r="J81" s="103"/>
      <c r="K81" s="93"/>
      <c r="L81" s="103"/>
      <c r="M81" s="89"/>
      <c r="N81" s="103"/>
      <c r="O81" s="89"/>
      <c r="P81" s="103"/>
      <c r="Q81" s="89"/>
      <c r="R81" s="101"/>
      <c r="S81" s="87"/>
      <c r="T81" s="103"/>
      <c r="U81" s="89"/>
      <c r="V81" s="103"/>
      <c r="W81" s="89"/>
      <c r="X81" s="103"/>
      <c r="Y81" s="89"/>
      <c r="Z81" s="103"/>
      <c r="AA81" s="89"/>
      <c r="AB81" s="103"/>
      <c r="AC81" s="89"/>
      <c r="AD81" s="103"/>
      <c r="AE81" s="89"/>
      <c r="AF81" s="101"/>
    </row>
    <row r="82" spans="1:32" s="4" customFormat="1" ht="12" x14ac:dyDescent="0.2">
      <c r="A82" s="7" t="s">
        <v>61</v>
      </c>
      <c r="B82" s="14">
        <f>+B34-B81</f>
        <v>14146494.17</v>
      </c>
      <c r="C82" s="14">
        <f>+C34-C81</f>
        <v>136736686.66</v>
      </c>
      <c r="D82" s="7"/>
      <c r="E82" s="7"/>
      <c r="F82" s="14"/>
      <c r="G82" s="14">
        <f>+G34-C81-B81</f>
        <v>150883180.83000001</v>
      </c>
      <c r="H82" s="3"/>
      <c r="I82" s="90"/>
      <c r="J82" s="103">
        <f>SUM(J79+J77+J75+J73+#REF!+#REF!+J71+J69+J67+J65+#REF!+#REF!+#REF!+#REF!+J62+J60+J58+J56+J54+J52+J50+J48+J46+J43+J41+J39+J37)</f>
        <v>0</v>
      </c>
      <c r="K82" s="103">
        <f>SUM(K79+K77+K75+K73+#REF!+#REF!+K71+K69+K67+K65+#REF!+#REF!+#REF!+#REF!+K62+K60+K58+K56+K54+K52+K50+K48+K46+K43+K41+K39+K37)</f>
        <v>0</v>
      </c>
      <c r="L82" s="103">
        <f>SUM(L79+L77+L75+L73+#REF!+#REF!+L71+L69+L67+L65+#REF!+#REF!+#REF!+#REF!+L62+L60+L58+L56+L54+L52+L50+L48+L46+L43+L41+L39+L37)</f>
        <v>0</v>
      </c>
      <c r="M82" s="103">
        <f>SUM(M79+M77+M75+M73+#REF!+#REF!+M71+M69+M67+M65+#REF!+#REF!+#REF!+#REF!+M62+M60+M58+M56+M54+M52+M50+M48+M46+M43+M41+M39+M37)</f>
        <v>0</v>
      </c>
      <c r="N82" s="103">
        <f>SUM(N79+N77+N75+N73+#REF!+#REF!+N71+N69+N67+N65+#REF!+#REF!+#REF!+#REF!+N62+N60+N58+N56+N54+N52+N50+N48+N46+N43+N41+N39+N37)</f>
        <v>0</v>
      </c>
      <c r="O82" s="103">
        <f>SUM(O79+O77+O75+O73+#REF!+#REF!+O71+O69+O67+O65+#REF!+#REF!+#REF!+#REF!+O62+O60+O58+O56+O54+O52+O50+O48+O46+O43+O41+O39+O37)</f>
        <v>0</v>
      </c>
      <c r="P82" s="103">
        <f>SUM(P79+P77+P75+P73+#REF!+#REF!+P71+P69+P67+P65+#REF!+#REF!+#REF!+#REF!+P62+P60+P58+P56+P54+P52+P50+P48+P46+P43+P41+P39+P37)</f>
        <v>0</v>
      </c>
      <c r="Q82" s="103">
        <f>SUM(Q79+Q77+Q75+Q73+#REF!+#REF!+Q71+Q69+Q67+Q65+#REF!+#REF!+#REF!+#REF!+Q62+Q60+Q58+Q56+Q54+Q52+Q50+Q48+Q46+Q43+Q41+Q39+Q37)</f>
        <v>0</v>
      </c>
      <c r="R82" s="103">
        <f>SUM(R79+R77+R75+R73+#REF!+#REF!+R71+R69+R67+R65+#REF!+#REF!+#REF!+#REF!+R62+R60+R58+R56+R54+R52+R50+R48+R46+R43+R41+R39+R37)</f>
        <v>0</v>
      </c>
      <c r="S82" s="103">
        <f>SUM(S79+S77+S75+S73+#REF!+#REF!+S71+S69+S67+S65+#REF!+#REF!+#REF!+#REF!+S62+S60+S58+S56+S54+S52+S50+S48+S46+S43+S41+S39+S37)</f>
        <v>0</v>
      </c>
      <c r="T82" s="103">
        <f>SUM(T79+T77+T75+T73+#REF!+#REF!+T71+T69+T67+T65+#REF!+#REF!+#REF!+#REF!+T62+T60+T58+T56+T54+T52+T50+T48+T46+T43+T41+T39+T37)</f>
        <v>0</v>
      </c>
      <c r="U82" s="103">
        <f>SUM(U79+U77+U75+U73+#REF!+#REF!+U71+U69+U67+U65+#REF!+#REF!+#REF!+#REF!+U62+U60+U58+U56+U54+U52+U50+U48+U46+U43+U41+U39+U37)</f>
        <v>0</v>
      </c>
      <c r="V82" s="103">
        <f>SUM(V79+V77+V75+V73+#REF!+#REF!+V71+V69+V67+V65+#REF!+#REF!+#REF!+#REF!+V62+V60+V58+V56+V54+V52+V50+V48+V46+V43+V41+V39+V37)</f>
        <v>0</v>
      </c>
      <c r="W82" s="103">
        <f>SUM(W79+W77+W75+W73+#REF!+#REF!+W71+W69+W67+W65+#REF!+#REF!+#REF!+#REF!+W62+W60+W58+W56+W54+W52+W50+W48+W46+W43+W41+W39+W37)</f>
        <v>0</v>
      </c>
      <c r="X82" s="103">
        <f>SUM(X79+X77+X75+X73+#REF!+#REF!+X71+X69+X67+X65+#REF!+#REF!+#REF!+#REF!+X62+X60+X58+X56+X54+X52+X50+X48+X46+X43+X41+X39+X37)</f>
        <v>0</v>
      </c>
      <c r="Y82" s="103">
        <f>SUM(Y79+Y77+Y75+Y73+#REF!+#REF!+Y71+Y69+Y67+Y65+#REF!+#REF!+#REF!+#REF!+Y62+Y60+Y58+Y56+Y54+Y52+Y50+Y48+Y46+Y43+Y41+Y39+Y37)</f>
        <v>0</v>
      </c>
      <c r="Z82" s="103">
        <f>SUM(Z79+Z77+Z75+Z73+#REF!+#REF!+Z71+Z69+Z67+Z65+#REF!+#REF!+#REF!+#REF!+Z62+Z60+Z58+Z56+Z54+Z52+Z50+Z48+Z46+Z43+Z41+Z39+Z37)</f>
        <v>0</v>
      </c>
      <c r="AA82" s="103">
        <f>SUM(AA79+AA77+AA75+AA73+#REF!+#REF!+AA71+AA69+AA67+AA65+#REF!+#REF!+#REF!+#REF!+AA62+AA60+AA58+AA56+AA54+AA52+AA50+AA48+AA46+AA43+AA41+AA39+AA37)</f>
        <v>0</v>
      </c>
      <c r="AB82" s="103">
        <f>SUM(AB79+AB77+AB75+AB73+#REF!+#REF!+AB71+AB69+AB67+AB65+#REF!+#REF!+#REF!+#REF!+AB62+AB60+AB58+AB56+AB54+AB52+AB50+AB48+AB46+AB43+AB41+AB39+AB37)</f>
        <v>0</v>
      </c>
      <c r="AC82" s="103">
        <f>SUM(AC79+AC77+AC75+AC73+#REF!+#REF!+AC71+AC69+AC67+AC65+#REF!+#REF!+#REF!+#REF!+AC62+AC60+AC58+AC56+AC54+AC52+AC50+AC48+AC46+AC43+AC41+AC39+AC37)</f>
        <v>0</v>
      </c>
      <c r="AD82" s="103">
        <f>SUM(AD79+AD77+AD75+AD73+#REF!+#REF!+AD71+AD69+AD67+AD65+#REF!+#REF!+#REF!+#REF!+AD62+AD60+AD58+AD56+AD54+AD52+AD50+AD48+AD46+AD43+AD41+AD39+AD37)</f>
        <v>0</v>
      </c>
      <c r="AE82" s="103">
        <f>SUM(AE79+AE77+AE75+AE73+#REF!+#REF!+AE71+AE69+AE67+AE65+#REF!+#REF!+#REF!+#REF!+AE62+AE60+AE58+AE56+AE54+AE52+AE50+AE48+AE46+AE43+AE41+AE39+AE37)</f>
        <v>0</v>
      </c>
      <c r="AF82" s="103">
        <f>SUM(AF79+AF77+AF75+AF73+#REF!+#REF!+AF71+AF69+AF67+AF65+#REF!+#REF!+#REF!+#REF!+AF62+AF60+AF58+AF56+AF54+AF52+AF50+AF48+AF46+AF43+AF41+AF39+AF37)</f>
        <v>0</v>
      </c>
    </row>
    <row r="83" spans="1:32" s="4" customFormat="1" ht="12" x14ac:dyDescent="0.2">
      <c r="A83" s="2"/>
      <c r="B83" s="3"/>
      <c r="C83" s="3"/>
      <c r="D83" s="2"/>
      <c r="E83" s="2"/>
      <c r="F83" s="3"/>
      <c r="G83" s="3"/>
      <c r="H83" s="3"/>
      <c r="I83" s="90" t="s">
        <v>7</v>
      </c>
      <c r="J83" s="103" t="s">
        <v>8</v>
      </c>
      <c r="K83" s="93" t="s">
        <v>7</v>
      </c>
      <c r="L83" s="103" t="s">
        <v>9</v>
      </c>
      <c r="M83" s="89" t="s">
        <v>7</v>
      </c>
      <c r="N83" s="103" t="s">
        <v>10</v>
      </c>
      <c r="O83" s="89" t="s">
        <v>7</v>
      </c>
      <c r="P83" s="103" t="s">
        <v>11</v>
      </c>
      <c r="Q83" s="89" t="s">
        <v>7</v>
      </c>
      <c r="R83" s="103" t="s">
        <v>12</v>
      </c>
      <c r="S83" s="89" t="s">
        <v>7</v>
      </c>
      <c r="T83" s="103" t="s">
        <v>13</v>
      </c>
      <c r="U83" s="89" t="s">
        <v>7</v>
      </c>
      <c r="V83" s="103" t="s">
        <v>14</v>
      </c>
      <c r="W83" s="89" t="s">
        <v>7</v>
      </c>
      <c r="X83" s="103" t="s">
        <v>15</v>
      </c>
      <c r="Y83" s="89" t="s">
        <v>7</v>
      </c>
      <c r="Z83" s="103" t="s">
        <v>16</v>
      </c>
      <c r="AA83" s="89" t="s">
        <v>7</v>
      </c>
      <c r="AB83" s="103" t="s">
        <v>17</v>
      </c>
      <c r="AC83" s="89" t="s">
        <v>7</v>
      </c>
      <c r="AD83" s="103" t="s">
        <v>18</v>
      </c>
      <c r="AE83" s="89" t="s">
        <v>7</v>
      </c>
      <c r="AF83" s="103" t="s">
        <v>19</v>
      </c>
    </row>
    <row r="84" spans="1:32" s="4" customFormat="1" ht="14.25" customHeight="1" x14ac:dyDescent="0.2">
      <c r="A84" s="2"/>
      <c r="B84" s="3"/>
      <c r="C84" s="3"/>
      <c r="D84" s="2"/>
      <c r="E84" s="2"/>
      <c r="F84" s="3"/>
      <c r="G84" s="3"/>
      <c r="H84" s="3"/>
      <c r="I84" s="90"/>
      <c r="J84" s="103"/>
      <c r="K84" s="93"/>
      <c r="L84" s="103"/>
      <c r="M84" s="89"/>
      <c r="N84" s="103"/>
      <c r="O84" s="89"/>
      <c r="P84" s="103"/>
      <c r="Q84" s="89"/>
      <c r="R84" s="103"/>
      <c r="S84" s="89"/>
      <c r="T84" s="103"/>
      <c r="U84" s="89"/>
      <c r="V84" s="103"/>
      <c r="W84" s="89"/>
      <c r="X84" s="103"/>
      <c r="Y84" s="89"/>
      <c r="Z84" s="103"/>
      <c r="AA84" s="89"/>
      <c r="AB84" s="103"/>
      <c r="AC84" s="89"/>
      <c r="AD84" s="103"/>
      <c r="AE84" s="89"/>
      <c r="AF84" s="103"/>
    </row>
    <row r="85" spans="1:32" s="4" customFormat="1" ht="15.75" customHeight="1" x14ac:dyDescent="0.2">
      <c r="A85" s="2" t="s">
        <v>62</v>
      </c>
      <c r="B85" s="3"/>
      <c r="C85" s="3"/>
      <c r="D85" s="2"/>
      <c r="E85" s="2"/>
      <c r="F85" s="3"/>
      <c r="G85" s="3"/>
      <c r="H85" s="3"/>
      <c r="I85" s="90"/>
      <c r="J85" s="103"/>
      <c r="K85" s="93"/>
      <c r="L85" s="103"/>
      <c r="M85" s="89"/>
      <c r="N85" s="103"/>
      <c r="O85" s="89"/>
      <c r="P85" s="103"/>
      <c r="Q85" s="89"/>
      <c r="R85" s="103"/>
      <c r="S85" s="89"/>
      <c r="T85" s="103"/>
      <c r="U85" s="89"/>
      <c r="V85" s="103"/>
      <c r="W85" s="89"/>
      <c r="X85" s="103"/>
      <c r="Y85" s="89"/>
      <c r="Z85" s="103"/>
      <c r="AA85" s="89"/>
      <c r="AB85" s="103"/>
      <c r="AC85" s="89"/>
      <c r="AD85" s="103"/>
      <c r="AE85" s="89"/>
      <c r="AF85" s="103"/>
    </row>
    <row r="86" spans="1:32" s="101" customFormat="1" ht="12" x14ac:dyDescent="0.2">
      <c r="A86" s="4"/>
      <c r="B86" s="4"/>
      <c r="C86" s="5"/>
      <c r="D86" s="4"/>
      <c r="E86" s="4"/>
      <c r="F86" s="4"/>
      <c r="G86" s="4"/>
      <c r="H86" s="4"/>
      <c r="I86" s="87"/>
      <c r="K86" s="91"/>
      <c r="M86" s="87"/>
      <c r="O86" s="87"/>
      <c r="Q86" s="87"/>
      <c r="S86" s="87"/>
      <c r="T86" s="103"/>
      <c r="U86" s="89"/>
      <c r="W86" s="87"/>
      <c r="Y86" s="87"/>
      <c r="Z86" s="103"/>
      <c r="AA86" s="89"/>
      <c r="AB86" s="103"/>
      <c r="AC86" s="89"/>
      <c r="AE86" s="87"/>
    </row>
    <row r="87" spans="1:32" s="101" customFormat="1" ht="12" x14ac:dyDescent="0.2">
      <c r="A87" s="4"/>
      <c r="B87" s="4"/>
      <c r="C87" s="5"/>
      <c r="D87" s="4"/>
      <c r="E87" s="4"/>
      <c r="F87" s="4"/>
      <c r="G87" s="4"/>
      <c r="H87" s="4"/>
      <c r="I87" s="87"/>
      <c r="K87" s="91"/>
      <c r="M87" s="87"/>
      <c r="O87" s="87"/>
      <c r="Q87" s="87"/>
      <c r="S87" s="87"/>
      <c r="T87" s="103"/>
      <c r="U87" s="89"/>
      <c r="W87" s="87"/>
      <c r="Y87" s="87"/>
      <c r="Z87" s="103"/>
      <c r="AA87" s="89"/>
      <c r="AB87" s="103"/>
      <c r="AC87" s="89"/>
      <c r="AE87" s="87"/>
    </row>
    <row r="88" spans="1:32" s="101" customFormat="1" ht="12" x14ac:dyDescent="0.2">
      <c r="A88" s="4"/>
      <c r="B88" s="4"/>
      <c r="C88" s="5"/>
      <c r="D88" s="4"/>
      <c r="E88" s="4"/>
      <c r="F88" s="4"/>
      <c r="G88" s="4"/>
      <c r="H88" s="4"/>
      <c r="I88" s="87"/>
      <c r="K88" s="91"/>
      <c r="M88" s="87"/>
      <c r="O88" s="87"/>
      <c r="Q88" s="87"/>
      <c r="S88" s="87"/>
      <c r="T88" s="103"/>
      <c r="U88" s="89"/>
      <c r="W88" s="87"/>
      <c r="Y88" s="87"/>
      <c r="Z88" s="103"/>
      <c r="AA88" s="89"/>
      <c r="AB88" s="103"/>
      <c r="AC88" s="89"/>
      <c r="AE88" s="87"/>
    </row>
    <row r="89" spans="1:32" s="101" customFormat="1" ht="12" x14ac:dyDescent="0.2">
      <c r="A89" s="4"/>
      <c r="B89" s="4"/>
      <c r="C89" s="5"/>
      <c r="D89" s="4"/>
      <c r="E89" s="4"/>
      <c r="F89" s="4"/>
      <c r="G89" s="4"/>
      <c r="H89" s="4"/>
      <c r="I89" s="87"/>
      <c r="K89" s="91"/>
      <c r="M89" s="87"/>
      <c r="O89" s="87"/>
      <c r="Q89" s="87"/>
      <c r="S89" s="87"/>
      <c r="T89" s="103"/>
      <c r="U89" s="89"/>
      <c r="W89" s="87"/>
      <c r="Y89" s="87"/>
      <c r="Z89" s="103"/>
      <c r="AA89" s="89"/>
      <c r="AB89" s="103"/>
      <c r="AC89" s="89"/>
      <c r="AE89" s="87"/>
    </row>
    <row r="90" spans="1:32" s="101" customFormat="1" ht="12" x14ac:dyDescent="0.2">
      <c r="A90" s="1" t="s">
        <v>63</v>
      </c>
      <c r="B90" s="328" t="s">
        <v>64</v>
      </c>
      <c r="C90" s="328"/>
      <c r="D90" s="328" t="s">
        <v>65</v>
      </c>
      <c r="E90" s="328"/>
      <c r="F90" s="328"/>
      <c r="G90" s="2"/>
      <c r="H90" s="1"/>
      <c r="I90" s="85"/>
      <c r="K90" s="91"/>
      <c r="M90" s="87"/>
      <c r="O90" s="87"/>
      <c r="Q90" s="87"/>
      <c r="S90" s="87"/>
      <c r="U90" s="87"/>
      <c r="W90" s="87"/>
      <c r="Y90" s="87"/>
      <c r="Z90" s="103"/>
      <c r="AA90" s="89"/>
      <c r="AB90" s="103"/>
      <c r="AC90" s="89"/>
      <c r="AE90" s="87"/>
    </row>
    <row r="91" spans="1:32" s="101" customFormat="1" ht="12" x14ac:dyDescent="0.2">
      <c r="A91" s="190" t="s">
        <v>66</v>
      </c>
      <c r="B91" s="329" t="s">
        <v>67</v>
      </c>
      <c r="C91" s="329"/>
      <c r="D91" s="329" t="s">
        <v>68</v>
      </c>
      <c r="E91" s="329"/>
      <c r="F91" s="329"/>
      <c r="G91" s="4"/>
      <c r="H91" s="190"/>
      <c r="I91" s="91"/>
      <c r="K91" s="91"/>
      <c r="M91" s="87"/>
      <c r="O91" s="87"/>
      <c r="Q91" s="87"/>
      <c r="S91" s="87"/>
      <c r="U91" s="87"/>
      <c r="W91" s="87"/>
      <c r="Y91" s="87"/>
      <c r="Z91" s="103"/>
      <c r="AA91" s="89"/>
      <c r="AB91" s="103"/>
      <c r="AC91" s="89"/>
      <c r="AE91" s="87"/>
    </row>
    <row r="92" spans="1:32" s="101" customFormat="1" ht="12" x14ac:dyDescent="0.2">
      <c r="A92" s="4"/>
      <c r="B92" s="5"/>
      <c r="C92" s="5"/>
      <c r="D92" s="4"/>
      <c r="E92" s="4"/>
      <c r="F92" s="2"/>
      <c r="G92" s="4"/>
      <c r="H92" s="4"/>
      <c r="I92" s="87"/>
      <c r="K92" s="91"/>
      <c r="M92" s="87"/>
      <c r="O92" s="87"/>
      <c r="Q92" s="87"/>
      <c r="S92" s="87"/>
      <c r="U92" s="87"/>
      <c r="W92" s="87"/>
      <c r="Y92" s="87"/>
      <c r="Z92" s="103"/>
      <c r="AA92" s="89"/>
      <c r="AB92" s="103"/>
      <c r="AC92" s="89"/>
      <c r="AE92" s="87"/>
    </row>
    <row r="97" spans="1:31" s="101" customFormat="1" ht="12" x14ac:dyDescent="0.2">
      <c r="A97" s="4"/>
      <c r="B97" s="5"/>
      <c r="C97" s="5"/>
      <c r="D97" s="2"/>
      <c r="E97" s="4"/>
      <c r="F97" s="4"/>
      <c r="G97" s="4"/>
      <c r="H97" s="4"/>
      <c r="I97" s="87"/>
      <c r="K97" s="91"/>
      <c r="M97" s="87"/>
      <c r="O97" s="87"/>
      <c r="Q97" s="87"/>
      <c r="S97" s="87"/>
      <c r="U97" s="87"/>
      <c r="W97" s="87"/>
      <c r="Y97" s="87"/>
      <c r="Z97" s="103"/>
      <c r="AA97" s="89"/>
      <c r="AB97" s="103"/>
      <c r="AC97" s="89"/>
      <c r="AE97" s="87"/>
    </row>
  </sheetData>
  <sheetProtection formatCells="0" formatColumns="0" formatRows="0" insertColumns="0" insertRows="0" insertHyperlinks="0" deleteColumns="0" deleteRows="0" sort="0" autoFilter="0" pivotTables="0"/>
  <mergeCells count="12">
    <mergeCell ref="B90:C90"/>
    <mergeCell ref="D90:F90"/>
    <mergeCell ref="B91:C91"/>
    <mergeCell ref="D91:F91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paperSize="5" orientation="landscape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7"/>
  <sheetViews>
    <sheetView view="pageBreakPreview" zoomScale="118" workbookViewId="0">
      <selection activeCell="D7" sqref="D7"/>
    </sheetView>
  </sheetViews>
  <sheetFormatPr defaultRowHeight="15" x14ac:dyDescent="0.25"/>
  <cols>
    <col min="1" max="1" width="48.7109375" style="4" customWidth="1"/>
    <col min="2" max="2" width="15.42578125" style="5" customWidth="1"/>
    <col min="3" max="3" width="15.7109375" style="5" customWidth="1"/>
    <col min="4" max="5" width="12.28515625" style="4" customWidth="1"/>
    <col min="6" max="6" width="15.5703125" style="4" customWidth="1"/>
    <col min="7" max="7" width="14.85546875" style="4" customWidth="1"/>
    <col min="8" max="8" width="14.28515625" style="4" customWidth="1"/>
    <col min="9" max="9" width="14.28515625" style="87" customWidth="1"/>
    <col min="10" max="10" width="10.5703125" style="101" customWidth="1"/>
    <col min="11" max="11" width="10.5703125" style="91" customWidth="1"/>
    <col min="12" max="12" width="9.42578125" style="101" customWidth="1"/>
    <col min="13" max="13" width="12.28515625" style="87" customWidth="1"/>
    <col min="14" max="14" width="10.140625" style="101" customWidth="1"/>
    <col min="15" max="15" width="10.140625" style="87" customWidth="1"/>
    <col min="16" max="16" width="13" style="101" customWidth="1"/>
    <col min="17" max="17" width="13" style="87" customWidth="1"/>
    <col min="18" max="18" width="16" style="101" customWidth="1"/>
    <col min="19" max="19" width="16" style="87" customWidth="1"/>
    <col min="20" max="20" width="14.140625" style="101" customWidth="1"/>
    <col min="21" max="21" width="14.140625" style="87" customWidth="1"/>
    <col min="22" max="22" width="12" style="101" customWidth="1"/>
    <col min="23" max="23" width="12" style="87" customWidth="1"/>
    <col min="24" max="24" width="12.85546875" style="101" customWidth="1"/>
    <col min="25" max="25" width="12.85546875" style="87" customWidth="1"/>
    <col min="26" max="26" width="13.85546875" style="103" customWidth="1"/>
    <col min="27" max="27" width="13.85546875" style="89" customWidth="1"/>
    <col min="28" max="28" width="12.42578125" style="103" customWidth="1"/>
    <col min="29" max="29" width="12.42578125" style="89" customWidth="1"/>
    <col min="30" max="30" width="11.7109375" style="101" customWidth="1"/>
    <col min="31" max="31" width="11.7109375" style="87" customWidth="1"/>
    <col min="32" max="32" width="13.28515625" style="101" customWidth="1"/>
    <col min="33" max="33" width="9.140625" style="4" customWidth="1"/>
  </cols>
  <sheetData>
    <row r="1" spans="1:32" s="2" customFormat="1" ht="12" x14ac:dyDescent="0.2">
      <c r="A1" s="118" t="s">
        <v>0</v>
      </c>
      <c r="H1" s="1"/>
      <c r="I1" s="85"/>
      <c r="J1" s="99"/>
      <c r="K1" s="85"/>
      <c r="L1" s="99"/>
      <c r="M1" s="95"/>
      <c r="N1" s="99"/>
      <c r="O1" s="95"/>
      <c r="P1" s="99"/>
      <c r="Q1" s="95"/>
      <c r="R1" s="99"/>
      <c r="S1" s="95"/>
      <c r="T1" s="99"/>
      <c r="U1" s="95"/>
      <c r="V1" s="99"/>
      <c r="W1" s="95"/>
      <c r="X1" s="99"/>
      <c r="Y1" s="95"/>
      <c r="Z1" s="115"/>
      <c r="AA1" s="90"/>
      <c r="AB1" s="115"/>
      <c r="AC1" s="90"/>
      <c r="AD1" s="99"/>
      <c r="AE1" s="95"/>
      <c r="AF1" s="99"/>
    </row>
    <row r="2" spans="1:32" s="2" customFormat="1" ht="12" x14ac:dyDescent="0.2">
      <c r="A2" s="118" t="s">
        <v>1</v>
      </c>
      <c r="H2" s="1"/>
      <c r="I2" s="85"/>
      <c r="J2" s="99"/>
      <c r="K2" s="85"/>
      <c r="L2" s="99"/>
      <c r="M2" s="95"/>
      <c r="N2" s="99"/>
      <c r="O2" s="95"/>
      <c r="P2" s="99"/>
      <c r="Q2" s="95"/>
      <c r="R2" s="99"/>
      <c r="S2" s="95"/>
      <c r="T2" s="99"/>
      <c r="U2" s="95"/>
      <c r="V2" s="99"/>
      <c r="W2" s="95"/>
      <c r="X2" s="99"/>
      <c r="Y2" s="95"/>
      <c r="Z2" s="115"/>
      <c r="AA2" s="90"/>
      <c r="AB2" s="115"/>
      <c r="AC2" s="90"/>
      <c r="AD2" s="99"/>
      <c r="AE2" s="95"/>
      <c r="AF2" s="99"/>
    </row>
    <row r="3" spans="1:32" s="2" customFormat="1" ht="4.5" customHeight="1" x14ac:dyDescent="0.2">
      <c r="H3" s="1"/>
      <c r="I3" s="85"/>
      <c r="J3" s="99"/>
      <c r="K3" s="85"/>
      <c r="L3" s="99"/>
      <c r="M3" s="95"/>
      <c r="N3" s="99"/>
      <c r="O3" s="95"/>
      <c r="P3" s="99"/>
      <c r="Q3" s="95"/>
      <c r="R3" s="99"/>
      <c r="S3" s="95"/>
      <c r="T3" s="99"/>
      <c r="U3" s="95"/>
      <c r="V3" s="99"/>
      <c r="W3" s="95"/>
      <c r="X3" s="99"/>
      <c r="Y3" s="95"/>
      <c r="Z3" s="115"/>
      <c r="AA3" s="90"/>
      <c r="AB3" s="115"/>
      <c r="AC3" s="90"/>
      <c r="AD3" s="99"/>
      <c r="AE3" s="95"/>
      <c r="AF3" s="99"/>
    </row>
    <row r="4" spans="1:32" s="2" customFormat="1" ht="12" x14ac:dyDescent="0.2">
      <c r="A4" s="328" t="s">
        <v>2</v>
      </c>
      <c r="B4" s="328"/>
      <c r="C4" s="328"/>
      <c r="D4" s="328"/>
      <c r="E4" s="328"/>
      <c r="F4" s="328"/>
      <c r="G4" s="328"/>
      <c r="H4" s="1"/>
      <c r="I4" s="85"/>
      <c r="J4" s="99"/>
      <c r="K4" s="85"/>
      <c r="L4" s="99"/>
      <c r="M4" s="95"/>
      <c r="N4" s="99"/>
      <c r="O4" s="95"/>
      <c r="P4" s="99"/>
      <c r="Q4" s="95"/>
      <c r="R4" s="99"/>
      <c r="S4" s="95"/>
      <c r="T4" s="99"/>
      <c r="U4" s="95"/>
      <c r="V4" s="99"/>
      <c r="W4" s="95"/>
      <c r="X4" s="99"/>
      <c r="Y4" s="95"/>
      <c r="Z4" s="115"/>
      <c r="AA4" s="90"/>
      <c r="AB4" s="115"/>
      <c r="AC4" s="90"/>
      <c r="AD4" s="99"/>
      <c r="AE4" s="95"/>
      <c r="AF4" s="99"/>
    </row>
    <row r="5" spans="1:32" s="2" customFormat="1" ht="12" x14ac:dyDescent="0.2">
      <c r="A5" s="1"/>
      <c r="B5" s="1"/>
      <c r="C5" s="1"/>
      <c r="D5" s="1"/>
      <c r="E5" s="1"/>
      <c r="F5" s="1"/>
      <c r="G5" s="1"/>
      <c r="H5" s="1"/>
      <c r="I5" s="85"/>
      <c r="J5" s="99"/>
      <c r="K5" s="85"/>
      <c r="L5" s="99"/>
      <c r="M5" s="95"/>
      <c r="N5" s="99"/>
      <c r="O5" s="95"/>
      <c r="P5" s="99"/>
      <c r="Q5" s="95"/>
      <c r="R5" s="99"/>
      <c r="S5" s="95"/>
      <c r="T5" s="99"/>
      <c r="U5" s="95"/>
      <c r="V5" s="99"/>
      <c r="W5" s="95"/>
      <c r="X5" s="99"/>
      <c r="Y5" s="95"/>
      <c r="Z5" s="115"/>
      <c r="AA5" s="90"/>
      <c r="AB5" s="115"/>
      <c r="AC5" s="90"/>
      <c r="AD5" s="99"/>
      <c r="AE5" s="95"/>
      <c r="AF5" s="99"/>
    </row>
    <row r="6" spans="1:32" s="2" customFormat="1" ht="12" x14ac:dyDescent="0.2">
      <c r="A6" s="120" t="s">
        <v>3</v>
      </c>
      <c r="B6" s="1"/>
      <c r="C6" s="1"/>
      <c r="D6" s="120" t="s">
        <v>4</v>
      </c>
      <c r="E6" s="1"/>
      <c r="F6" s="1"/>
      <c r="G6" s="1"/>
      <c r="H6" s="1"/>
      <c r="I6" s="85"/>
      <c r="J6" s="99"/>
      <c r="K6" s="85"/>
      <c r="L6" s="99"/>
      <c r="M6" s="95"/>
      <c r="N6" s="99"/>
      <c r="O6" s="95"/>
      <c r="P6" s="99"/>
      <c r="Q6" s="95"/>
      <c r="R6" s="99"/>
      <c r="S6" s="95"/>
      <c r="T6" s="99"/>
      <c r="U6" s="95"/>
      <c r="V6" s="99"/>
      <c r="W6" s="95"/>
      <c r="X6" s="99"/>
      <c r="Y6" s="95"/>
      <c r="Z6" s="115"/>
      <c r="AA6" s="90"/>
      <c r="AB6" s="115"/>
      <c r="AC6" s="90"/>
      <c r="AD6" s="99"/>
      <c r="AE6" s="95"/>
      <c r="AF6" s="99"/>
    </row>
    <row r="7" spans="1:32" x14ac:dyDescent="0.25">
      <c r="A7" s="2" t="s">
        <v>5</v>
      </c>
      <c r="B7" s="2"/>
      <c r="C7" s="2"/>
      <c r="D7" s="120" t="s">
        <v>69</v>
      </c>
      <c r="E7" s="2"/>
      <c r="F7" s="2"/>
      <c r="G7" s="2"/>
      <c r="H7" s="1"/>
      <c r="I7" s="86" t="s">
        <v>7</v>
      </c>
      <c r="J7" s="100" t="s">
        <v>8</v>
      </c>
      <c r="K7" s="86" t="s">
        <v>7</v>
      </c>
      <c r="L7" s="100" t="s">
        <v>9</v>
      </c>
      <c r="M7" s="86" t="s">
        <v>7</v>
      </c>
      <c r="N7" s="100" t="s">
        <v>10</v>
      </c>
      <c r="O7" s="86" t="s">
        <v>7</v>
      </c>
      <c r="P7" s="100" t="s">
        <v>11</v>
      </c>
      <c r="Q7" s="86" t="s">
        <v>7</v>
      </c>
      <c r="R7" s="100" t="s">
        <v>12</v>
      </c>
      <c r="S7" s="86" t="s">
        <v>7</v>
      </c>
      <c r="T7" s="100" t="s">
        <v>13</v>
      </c>
      <c r="U7" s="86" t="s">
        <v>7</v>
      </c>
      <c r="V7" s="100" t="s">
        <v>14</v>
      </c>
      <c r="W7" s="86" t="s">
        <v>7</v>
      </c>
      <c r="X7" s="100" t="s">
        <v>15</v>
      </c>
      <c r="Y7" s="86" t="s">
        <v>7</v>
      </c>
      <c r="Z7" s="106" t="s">
        <v>16</v>
      </c>
      <c r="AA7" s="86" t="s">
        <v>7</v>
      </c>
      <c r="AB7" s="106" t="s">
        <v>17</v>
      </c>
      <c r="AC7" s="86" t="s">
        <v>7</v>
      </c>
      <c r="AD7" s="100" t="s">
        <v>18</v>
      </c>
      <c r="AE7" s="86" t="s">
        <v>7</v>
      </c>
      <c r="AF7" s="100" t="s">
        <v>19</v>
      </c>
    </row>
    <row r="8" spans="1:32" s="2" customFormat="1" ht="12" x14ac:dyDescent="0.2">
      <c r="A8" s="2" t="s">
        <v>20</v>
      </c>
      <c r="H8" s="1"/>
      <c r="I8" s="85"/>
      <c r="J8" s="99"/>
      <c r="K8" s="85"/>
      <c r="L8" s="99"/>
      <c r="M8" s="95"/>
      <c r="N8" s="99"/>
      <c r="O8" s="95"/>
      <c r="P8" s="99"/>
      <c r="Q8" s="95"/>
      <c r="R8" s="99"/>
      <c r="S8" s="95"/>
      <c r="T8" s="99"/>
      <c r="U8" s="95"/>
      <c r="V8" s="99"/>
      <c r="W8" s="95"/>
      <c r="X8" s="99"/>
      <c r="Y8" s="95"/>
      <c r="Z8" s="115"/>
      <c r="AA8" s="90"/>
      <c r="AB8" s="115"/>
      <c r="AC8" s="90"/>
      <c r="AD8" s="99"/>
      <c r="AE8" s="95"/>
      <c r="AF8" s="99"/>
    </row>
    <row r="9" spans="1:32" ht="11.25" customHeight="1" x14ac:dyDescent="0.25">
      <c r="A9" s="2" t="s">
        <v>21</v>
      </c>
    </row>
    <row r="10" spans="1:32" ht="15" customHeight="1" x14ac:dyDescent="0.25">
      <c r="A10" s="330" t="s">
        <v>22</v>
      </c>
      <c r="B10" s="331" t="s">
        <v>23</v>
      </c>
      <c r="C10" s="331" t="s">
        <v>24</v>
      </c>
      <c r="D10" s="332" t="s">
        <v>25</v>
      </c>
      <c r="E10" s="332" t="s">
        <v>26</v>
      </c>
      <c r="F10" s="332" t="s">
        <v>27</v>
      </c>
      <c r="G10" s="332" t="s">
        <v>28</v>
      </c>
      <c r="H10" s="6"/>
      <c r="I10" s="88"/>
    </row>
    <row r="11" spans="1:32" x14ac:dyDescent="0.25">
      <c r="A11" s="330"/>
      <c r="B11" s="331"/>
      <c r="C11" s="331"/>
      <c r="D11" s="332"/>
      <c r="E11" s="332"/>
      <c r="F11" s="332"/>
      <c r="G11" s="332"/>
      <c r="H11" s="6"/>
      <c r="I11" s="88"/>
    </row>
    <row r="12" spans="1:32" ht="4.5" customHeight="1" x14ac:dyDescent="0.25">
      <c r="A12" s="330"/>
      <c r="B12" s="331"/>
      <c r="C12" s="331"/>
      <c r="D12" s="332"/>
      <c r="E12" s="332"/>
      <c r="F12" s="332"/>
      <c r="G12" s="332"/>
      <c r="H12" s="6"/>
      <c r="I12" s="88"/>
    </row>
    <row r="13" spans="1:32" x14ac:dyDescent="0.25">
      <c r="A13" s="7" t="s">
        <v>29</v>
      </c>
      <c r="B13" s="8"/>
      <c r="C13" s="8"/>
      <c r="D13" s="9"/>
      <c r="E13" s="9"/>
      <c r="F13" s="9"/>
      <c r="G13" s="9"/>
    </row>
    <row r="14" spans="1:32" x14ac:dyDescent="0.25">
      <c r="A14" s="9" t="s">
        <v>30</v>
      </c>
      <c r="B14" s="8">
        <v>14146494.17</v>
      </c>
      <c r="C14" s="8">
        <v>33008486.390000001</v>
      </c>
      <c r="D14" s="9"/>
      <c r="E14" s="9"/>
      <c r="F14" s="9"/>
      <c r="G14" s="8">
        <f>SUM(B14:F14)</f>
        <v>47154980.560000002</v>
      </c>
      <c r="H14" s="5"/>
      <c r="I14" s="89"/>
    </row>
    <row r="15" spans="1:32" x14ac:dyDescent="0.25">
      <c r="A15" s="9" t="s">
        <v>31</v>
      </c>
      <c r="B15" s="8"/>
      <c r="C15" s="8"/>
      <c r="D15" s="9"/>
      <c r="E15" s="9"/>
      <c r="F15" s="9"/>
      <c r="G15" s="8">
        <f>SUM(C16:C24)</f>
        <v>42737670.789999999</v>
      </c>
      <c r="H15" s="5"/>
      <c r="I15" s="89"/>
    </row>
    <row r="16" spans="1:32" x14ac:dyDescent="0.25">
      <c r="A16" s="10">
        <v>2024</v>
      </c>
      <c r="B16" s="8"/>
      <c r="C16" s="8">
        <v>645903.81000000006</v>
      </c>
      <c r="D16" s="9"/>
      <c r="E16" s="9"/>
      <c r="F16" s="9"/>
      <c r="G16" s="8"/>
      <c r="H16" s="5"/>
      <c r="I16" s="89"/>
    </row>
    <row r="17" spans="1:19" x14ac:dyDescent="0.25">
      <c r="A17" s="10">
        <v>2023</v>
      </c>
      <c r="B17" s="8"/>
      <c r="C17" s="8">
        <f>8992264.36-5442264.36</f>
        <v>3550000</v>
      </c>
      <c r="D17" s="9"/>
      <c r="E17" s="9"/>
      <c r="F17" s="9"/>
      <c r="G17" s="8"/>
      <c r="H17" s="5"/>
      <c r="I17" s="89"/>
    </row>
    <row r="18" spans="1:19" x14ac:dyDescent="0.25">
      <c r="A18" s="10">
        <v>2022</v>
      </c>
      <c r="B18" s="8"/>
      <c r="C18" s="8">
        <v>3565357.18</v>
      </c>
      <c r="D18" s="9"/>
      <c r="E18" s="9"/>
      <c r="F18" s="9"/>
      <c r="G18" s="8"/>
      <c r="H18" s="5"/>
      <c r="I18" s="89"/>
    </row>
    <row r="19" spans="1:19" x14ac:dyDescent="0.25">
      <c r="A19" s="10">
        <v>2021</v>
      </c>
      <c r="B19" s="8"/>
      <c r="C19" s="8">
        <v>5400000</v>
      </c>
      <c r="D19" s="9"/>
      <c r="E19" s="9"/>
      <c r="F19" s="9"/>
      <c r="G19" s="8"/>
    </row>
    <row r="20" spans="1:19" x14ac:dyDescent="0.25">
      <c r="A20" s="10">
        <v>2020</v>
      </c>
      <c r="B20" s="8"/>
      <c r="C20" s="8">
        <v>6303424.7000000002</v>
      </c>
      <c r="D20" s="9"/>
      <c r="E20" s="9"/>
      <c r="F20" s="9"/>
      <c r="G20" s="8"/>
      <c r="H20" s="5"/>
      <c r="I20" s="89"/>
    </row>
    <row r="21" spans="1:19" x14ac:dyDescent="0.25">
      <c r="A21" s="10">
        <v>2019</v>
      </c>
      <c r="B21" s="8"/>
      <c r="C21" s="5">
        <f>8919450-276100-89805</f>
        <v>8553545</v>
      </c>
      <c r="D21" s="9"/>
      <c r="E21" s="9"/>
      <c r="F21" s="9"/>
      <c r="G21" s="8"/>
      <c r="H21" s="5"/>
      <c r="I21" s="89"/>
    </row>
    <row r="22" spans="1:19" x14ac:dyDescent="0.25">
      <c r="A22" s="10">
        <v>2018</v>
      </c>
      <c r="B22" s="8"/>
      <c r="C22" s="8">
        <v>2339826.94</v>
      </c>
      <c r="D22" s="9"/>
      <c r="E22" s="9"/>
      <c r="F22" s="9"/>
      <c r="G22" s="8"/>
      <c r="H22" s="5"/>
      <c r="I22" s="89"/>
    </row>
    <row r="23" spans="1:19" x14ac:dyDescent="0.25">
      <c r="A23" s="10">
        <v>2017</v>
      </c>
      <c r="B23" s="8"/>
      <c r="C23" s="8">
        <f>9920996.5-2306300</f>
        <v>7614696.5</v>
      </c>
      <c r="D23" s="9"/>
      <c r="E23" s="9"/>
      <c r="F23" s="9"/>
      <c r="G23" s="8"/>
      <c r="H23" s="5"/>
      <c r="I23" s="89"/>
    </row>
    <row r="24" spans="1:19" x14ac:dyDescent="0.25">
      <c r="A24" s="10">
        <v>2016</v>
      </c>
      <c r="B24" s="8"/>
      <c r="C24" s="8">
        <v>4764916.66</v>
      </c>
      <c r="D24" s="9"/>
      <c r="E24" s="9"/>
      <c r="F24" s="9"/>
      <c r="G24" s="8"/>
      <c r="H24" s="5"/>
      <c r="I24" s="89"/>
    </row>
    <row r="25" spans="1:19" ht="17.25" customHeight="1" x14ac:dyDescent="0.25">
      <c r="A25" s="11" t="s">
        <v>32</v>
      </c>
      <c r="B25" s="8"/>
      <c r="C25" s="8"/>
      <c r="D25" s="9"/>
      <c r="E25" s="9"/>
      <c r="F25" s="9"/>
      <c r="G25" s="8">
        <f>SUM(C26:C30)</f>
        <v>60734889.479999997</v>
      </c>
      <c r="H25" s="5"/>
      <c r="I25" s="89"/>
    </row>
    <row r="26" spans="1:19" x14ac:dyDescent="0.25">
      <c r="A26" s="12">
        <v>2020</v>
      </c>
      <c r="B26" s="8"/>
      <c r="C26" s="8">
        <f>6683258.27</f>
        <v>6683258.2699999996</v>
      </c>
      <c r="D26" s="9"/>
      <c r="E26" s="9"/>
      <c r="F26" s="9"/>
      <c r="G26" s="8"/>
      <c r="H26" s="5"/>
      <c r="I26" s="89"/>
      <c r="R26" s="103"/>
      <c r="S26" s="89"/>
    </row>
    <row r="27" spans="1:19" x14ac:dyDescent="0.25">
      <c r="A27" s="12">
        <v>2021</v>
      </c>
      <c r="B27" s="8"/>
      <c r="C27" s="8">
        <v>8583365.7699999996</v>
      </c>
      <c r="D27" s="9"/>
      <c r="E27" s="9"/>
      <c r="F27" s="9"/>
      <c r="G27" s="8"/>
      <c r="H27" s="5"/>
      <c r="I27" s="89"/>
      <c r="R27" s="103"/>
      <c r="S27" s="89"/>
    </row>
    <row r="28" spans="1:19" x14ac:dyDescent="0.25">
      <c r="A28" s="12">
        <v>2022</v>
      </c>
      <c r="B28" s="8"/>
      <c r="C28" s="8">
        <v>21792849.48</v>
      </c>
      <c r="D28" s="9"/>
      <c r="E28" s="9"/>
      <c r="F28" s="9"/>
      <c r="G28" s="8"/>
      <c r="H28" s="5"/>
      <c r="I28" s="89"/>
      <c r="R28" s="103"/>
      <c r="S28" s="89"/>
    </row>
    <row r="29" spans="1:19" x14ac:dyDescent="0.25">
      <c r="A29" s="12">
        <v>2023</v>
      </c>
      <c r="B29" s="8"/>
      <c r="C29" s="8">
        <v>12972600.92</v>
      </c>
      <c r="D29" s="9"/>
      <c r="E29" s="9"/>
      <c r="F29" s="9"/>
      <c r="G29" s="8"/>
      <c r="H29" s="5"/>
      <c r="I29" s="89"/>
      <c r="R29" s="103"/>
      <c r="S29" s="89"/>
    </row>
    <row r="30" spans="1:19" x14ac:dyDescent="0.25">
      <c r="A30" s="12">
        <v>2024</v>
      </c>
      <c r="B30" s="8"/>
      <c r="C30" s="8">
        <v>10702815.039999999</v>
      </c>
      <c r="D30" s="9"/>
      <c r="E30" s="9"/>
      <c r="F30" s="9"/>
      <c r="G30" s="8"/>
      <c r="H30" s="5"/>
      <c r="I30" s="89"/>
      <c r="R30" s="103"/>
      <c r="S30" s="89"/>
    </row>
    <row r="31" spans="1:19" x14ac:dyDescent="0.25">
      <c r="A31" s="12"/>
      <c r="B31" s="8"/>
      <c r="C31" s="8"/>
      <c r="D31" s="9"/>
      <c r="E31" s="9"/>
      <c r="F31" s="9"/>
      <c r="G31" s="8"/>
      <c r="H31" s="5"/>
      <c r="I31" s="89"/>
      <c r="R31" s="103"/>
      <c r="S31" s="89"/>
    </row>
    <row r="32" spans="1:19" x14ac:dyDescent="0.25">
      <c r="A32" s="9" t="s">
        <v>33</v>
      </c>
      <c r="B32" s="8"/>
      <c r="C32" s="8">
        <v>255640</v>
      </c>
      <c r="D32" s="9"/>
      <c r="E32" s="9"/>
      <c r="F32" s="9"/>
      <c r="G32" s="8">
        <f>C32</f>
        <v>255640</v>
      </c>
      <c r="H32" s="5"/>
      <c r="I32" s="89"/>
      <c r="L32" s="102"/>
      <c r="M32" s="96"/>
      <c r="R32" s="103"/>
      <c r="S32" s="89"/>
    </row>
    <row r="33" spans="1:32" s="4" customFormat="1" ht="10.5" customHeight="1" x14ac:dyDescent="0.2">
      <c r="A33" s="13"/>
      <c r="B33" s="8"/>
      <c r="C33" s="8"/>
      <c r="D33" s="9"/>
      <c r="E33" s="8"/>
      <c r="F33" s="8"/>
      <c r="G33" s="8"/>
      <c r="H33" s="5"/>
      <c r="I33" s="89"/>
      <c r="J33" s="101"/>
      <c r="K33" s="91"/>
      <c r="L33" s="101"/>
      <c r="M33" s="87"/>
      <c r="N33" s="101"/>
      <c r="O33" s="87"/>
      <c r="P33" s="101"/>
      <c r="Q33" s="87"/>
      <c r="R33" s="103"/>
      <c r="S33" s="89"/>
      <c r="T33" s="101"/>
      <c r="U33" s="87"/>
      <c r="V33" s="101"/>
      <c r="W33" s="87"/>
      <c r="X33" s="101"/>
      <c r="Y33" s="87"/>
      <c r="Z33" s="103"/>
      <c r="AA33" s="89"/>
      <c r="AB33" s="103"/>
      <c r="AC33" s="89"/>
      <c r="AD33" s="101"/>
      <c r="AE33" s="87"/>
      <c r="AF33" s="101"/>
    </row>
    <row r="34" spans="1:32" s="4" customFormat="1" ht="12" x14ac:dyDescent="0.2">
      <c r="A34" s="7" t="s">
        <v>34</v>
      </c>
      <c r="B34" s="14">
        <f>+B14</f>
        <v>14146494.17</v>
      </c>
      <c r="C34" s="14">
        <f>SUM(C14:C32)</f>
        <v>136736686.66</v>
      </c>
      <c r="D34" s="7"/>
      <c r="E34" s="14"/>
      <c r="F34" s="14">
        <f>SUM(F33:F33)</f>
        <v>0</v>
      </c>
      <c r="G34" s="14">
        <f>SUM(G14:G33)</f>
        <v>150883180.83000001</v>
      </c>
      <c r="H34" s="3"/>
      <c r="I34" s="90"/>
      <c r="J34" s="101"/>
      <c r="K34" s="91"/>
      <c r="L34" s="101"/>
      <c r="M34" s="87"/>
      <c r="N34" s="101"/>
      <c r="O34" s="87"/>
      <c r="P34" s="101"/>
      <c r="Q34" s="87"/>
      <c r="R34" s="103"/>
      <c r="S34" s="89"/>
      <c r="T34" s="101"/>
      <c r="U34" s="87"/>
      <c r="V34" s="101"/>
      <c r="W34" s="87"/>
      <c r="X34" s="101"/>
      <c r="Y34" s="87"/>
      <c r="Z34" s="103"/>
      <c r="AA34" s="89"/>
      <c r="AB34" s="103"/>
      <c r="AC34" s="89"/>
      <c r="AD34" s="101"/>
      <c r="AE34" s="87"/>
      <c r="AF34" s="101"/>
    </row>
    <row r="35" spans="1:32" s="4" customFormat="1" ht="12" x14ac:dyDescent="0.2">
      <c r="A35" s="7" t="s">
        <v>35</v>
      </c>
      <c r="B35" s="8"/>
      <c r="C35" s="8"/>
      <c r="D35" s="9"/>
      <c r="E35" s="9"/>
      <c r="F35" s="9"/>
      <c r="G35" s="9"/>
      <c r="I35" s="87"/>
      <c r="J35" s="101"/>
      <c r="K35" s="91"/>
      <c r="L35" s="101"/>
      <c r="M35" s="87"/>
      <c r="N35" s="101"/>
      <c r="O35" s="87"/>
      <c r="P35" s="101"/>
      <c r="Q35" s="87"/>
      <c r="R35" s="103"/>
      <c r="S35" s="89"/>
      <c r="T35" s="101"/>
      <c r="U35" s="87"/>
      <c r="V35" s="101"/>
      <c r="W35" s="87"/>
      <c r="X35" s="101"/>
      <c r="Y35" s="87"/>
      <c r="Z35" s="103"/>
      <c r="AA35" s="89"/>
      <c r="AB35" s="103"/>
      <c r="AC35" s="89"/>
      <c r="AD35" s="101"/>
      <c r="AE35" s="87"/>
      <c r="AF35" s="101"/>
    </row>
    <row r="36" spans="1:32" s="4" customFormat="1" ht="12" x14ac:dyDescent="0.2">
      <c r="A36" s="7" t="s">
        <v>36</v>
      </c>
      <c r="B36" s="8"/>
      <c r="C36" s="8"/>
      <c r="D36" s="9"/>
      <c r="E36" s="9"/>
      <c r="F36" s="9"/>
      <c r="G36" s="9"/>
      <c r="I36" s="87"/>
      <c r="J36" s="101"/>
      <c r="K36" s="91"/>
      <c r="L36" s="101"/>
      <c r="M36" s="87"/>
      <c r="N36" s="101"/>
      <c r="O36" s="87"/>
      <c r="P36" s="101"/>
      <c r="Q36" s="87"/>
      <c r="R36" s="103"/>
      <c r="S36" s="89"/>
      <c r="T36" s="101"/>
      <c r="U36" s="87"/>
      <c r="V36" s="101"/>
      <c r="W36" s="87"/>
      <c r="X36" s="101"/>
      <c r="Y36" s="87"/>
      <c r="Z36" s="103"/>
      <c r="AA36" s="89"/>
      <c r="AB36" s="103"/>
      <c r="AC36" s="89"/>
      <c r="AD36" s="101"/>
      <c r="AE36" s="87"/>
      <c r="AF36" s="101"/>
    </row>
    <row r="37" spans="1:32" s="4" customFormat="1" ht="27.75" customHeight="1" x14ac:dyDescent="0.2">
      <c r="A37" s="169" t="s">
        <v>37</v>
      </c>
      <c r="C37" s="8">
        <v>7952.45</v>
      </c>
      <c r="D37" s="9"/>
      <c r="E37" s="9"/>
      <c r="F37" s="9"/>
      <c r="G37" s="9"/>
      <c r="I37" s="87"/>
      <c r="J37" s="102"/>
      <c r="K37" s="50" t="s">
        <v>70</v>
      </c>
      <c r="L37" s="102">
        <v>7952.45</v>
      </c>
      <c r="M37" s="96"/>
      <c r="N37" s="107">
        <f>SUM(N38)</f>
        <v>0</v>
      </c>
      <c r="O37" s="110"/>
      <c r="P37" s="102">
        <f>SUM(P38:P38)</f>
        <v>0</v>
      </c>
      <c r="Q37" s="96"/>
      <c r="R37" s="102"/>
      <c r="S37" s="96"/>
      <c r="T37" s="107"/>
      <c r="U37" s="97"/>
      <c r="V37" s="102"/>
      <c r="W37" s="96"/>
      <c r="X37" s="112"/>
      <c r="Y37" s="96"/>
      <c r="Z37" s="112"/>
      <c r="AA37" s="109"/>
      <c r="AB37" s="112">
        <f>SUM(AB38)</f>
        <v>0</v>
      </c>
      <c r="AC37" s="90"/>
      <c r="AD37" s="114">
        <f>SUM(AD38)</f>
        <v>0</v>
      </c>
      <c r="AE37" s="108"/>
      <c r="AF37" s="112">
        <f>SUM(AF38:AF38)</f>
        <v>0</v>
      </c>
    </row>
    <row r="38" spans="1:32" s="4" customFormat="1" ht="12" customHeight="1" x14ac:dyDescent="0.2">
      <c r="A38" s="166"/>
      <c r="B38" s="8"/>
      <c r="C38" s="8"/>
      <c r="D38" s="9"/>
      <c r="E38" s="9"/>
      <c r="F38" s="9"/>
      <c r="G38" s="9"/>
      <c r="I38" s="87"/>
      <c r="J38" s="102"/>
      <c r="K38" s="93"/>
      <c r="L38" s="103">
        <f>SUM(J37+L37)</f>
        <v>7952.45</v>
      </c>
      <c r="M38" s="93"/>
      <c r="N38" s="106"/>
      <c r="O38" s="111"/>
      <c r="P38" s="103"/>
      <c r="Q38" s="89"/>
      <c r="R38" s="103"/>
      <c r="S38" s="89"/>
      <c r="T38" s="106"/>
      <c r="U38" s="117"/>
      <c r="V38" s="103"/>
      <c r="W38" s="96"/>
      <c r="X38" s="102"/>
      <c r="Y38" s="89"/>
      <c r="Z38" s="115"/>
      <c r="AA38" s="89"/>
      <c r="AB38" s="103"/>
      <c r="AC38" s="90"/>
      <c r="AD38" s="121"/>
      <c r="AE38" s="159"/>
      <c r="AF38" s="115"/>
    </row>
    <row r="39" spans="1:32" s="4" customFormat="1" ht="12" customHeight="1" x14ac:dyDescent="0.2">
      <c r="A39" s="166" t="s">
        <v>38</v>
      </c>
      <c r="B39" s="8"/>
      <c r="C39" s="8"/>
      <c r="D39" s="8"/>
      <c r="E39" s="8"/>
      <c r="F39" s="8"/>
      <c r="G39" s="8"/>
      <c r="I39" s="87"/>
      <c r="J39" s="102"/>
      <c r="K39" s="94"/>
      <c r="L39" s="103"/>
      <c r="M39" s="93"/>
      <c r="N39" s="106"/>
      <c r="O39" s="111"/>
      <c r="P39" s="103"/>
      <c r="Q39" s="89"/>
      <c r="R39" s="103"/>
      <c r="S39" s="96"/>
      <c r="T39" s="107"/>
      <c r="U39" s="117"/>
      <c r="V39" s="112"/>
      <c r="W39" s="96"/>
      <c r="X39" s="112"/>
      <c r="Y39" s="96"/>
      <c r="Z39" s="112">
        <f>SUM(Z40:Z40)</f>
        <v>0</v>
      </c>
      <c r="AA39" s="109"/>
      <c r="AB39" s="112"/>
      <c r="AC39" s="90"/>
      <c r="AD39" s="114"/>
      <c r="AE39" s="159"/>
      <c r="AF39" s="115"/>
    </row>
    <row r="40" spans="1:32" s="4" customFormat="1" ht="12" customHeight="1" x14ac:dyDescent="0.2">
      <c r="A40" s="166"/>
      <c r="B40" s="8"/>
      <c r="C40" s="8"/>
      <c r="D40" s="8"/>
      <c r="E40" s="8"/>
      <c r="F40" s="8"/>
      <c r="G40" s="8"/>
      <c r="I40" s="87"/>
      <c r="J40" s="102"/>
      <c r="K40" s="94"/>
      <c r="L40" s="103"/>
      <c r="M40" s="93"/>
      <c r="N40" s="106"/>
      <c r="O40" s="111"/>
      <c r="P40" s="103"/>
      <c r="Q40" s="89"/>
      <c r="R40" s="103"/>
      <c r="S40" s="96"/>
      <c r="T40" s="107"/>
      <c r="U40" s="117"/>
      <c r="V40" s="103"/>
      <c r="W40" s="96"/>
      <c r="X40" s="102"/>
      <c r="Y40" s="96"/>
      <c r="Z40" s="115"/>
      <c r="AA40" s="109"/>
      <c r="AB40" s="112"/>
      <c r="AC40" s="90"/>
      <c r="AD40" s="114"/>
      <c r="AE40" s="159"/>
      <c r="AF40" s="115"/>
    </row>
    <row r="41" spans="1:32" s="4" customFormat="1" ht="12" customHeight="1" x14ac:dyDescent="0.2">
      <c r="A41" s="166" t="s">
        <v>39</v>
      </c>
      <c r="B41" s="8"/>
      <c r="C41" s="8"/>
      <c r="D41" s="9"/>
      <c r="E41" s="9"/>
      <c r="F41" s="9"/>
      <c r="G41" s="9"/>
      <c r="I41" s="87"/>
      <c r="J41" s="102"/>
      <c r="K41" s="94"/>
      <c r="L41" s="103"/>
      <c r="M41" s="93"/>
      <c r="N41" s="106"/>
      <c r="O41" s="111"/>
      <c r="P41" s="103"/>
      <c r="Q41" s="96"/>
      <c r="R41" s="102"/>
      <c r="S41" s="96"/>
      <c r="T41" s="104"/>
      <c r="U41" s="117"/>
      <c r="V41" s="103"/>
      <c r="W41" s="96"/>
      <c r="X41" s="102"/>
      <c r="Y41" s="96"/>
      <c r="Z41" s="112"/>
      <c r="AA41" s="109"/>
      <c r="AB41" s="112"/>
      <c r="AC41" s="90"/>
      <c r="AD41" s="114"/>
      <c r="AE41" s="159"/>
      <c r="AF41" s="112">
        <f>SUM(AF42)</f>
        <v>0</v>
      </c>
    </row>
    <row r="42" spans="1:32" s="4" customFormat="1" ht="12" customHeight="1" x14ac:dyDescent="0.2">
      <c r="A42" s="166"/>
      <c r="B42" s="8"/>
      <c r="C42" s="8"/>
      <c r="D42" s="9"/>
      <c r="E42" s="9"/>
      <c r="F42" s="9"/>
      <c r="G42" s="9"/>
      <c r="I42" s="87"/>
      <c r="J42" s="102"/>
      <c r="K42" s="94"/>
      <c r="L42" s="103"/>
      <c r="M42" s="93"/>
      <c r="N42" s="106"/>
      <c r="O42" s="111"/>
      <c r="P42" s="103"/>
      <c r="Q42" s="96"/>
      <c r="R42" s="102"/>
      <c r="S42" s="96"/>
      <c r="T42" s="104"/>
      <c r="U42" s="117"/>
      <c r="V42" s="103"/>
      <c r="W42" s="96"/>
      <c r="X42" s="102"/>
      <c r="Y42" s="96"/>
      <c r="Z42" s="112"/>
      <c r="AA42" s="109"/>
      <c r="AB42" s="112"/>
      <c r="AC42" s="90"/>
      <c r="AD42" s="114"/>
      <c r="AE42" s="159"/>
      <c r="AF42" s="103"/>
    </row>
    <row r="43" spans="1:32" s="4" customFormat="1" ht="30.75" customHeight="1" x14ac:dyDescent="0.2">
      <c r="A43" s="169" t="s">
        <v>40</v>
      </c>
      <c r="B43" s="8"/>
      <c r="C43" s="8"/>
      <c r="D43" s="9"/>
      <c r="E43" s="9"/>
      <c r="F43" s="9"/>
      <c r="G43" s="9"/>
      <c r="I43" s="87"/>
      <c r="J43" s="102"/>
      <c r="K43" s="94"/>
      <c r="L43" s="103"/>
      <c r="M43" s="93"/>
      <c r="N43" s="106"/>
      <c r="O43" s="111"/>
      <c r="P43" s="103"/>
      <c r="Q43" s="96"/>
      <c r="R43" s="102"/>
      <c r="S43" s="96"/>
      <c r="T43" s="104"/>
      <c r="U43" s="117"/>
      <c r="V43" s="103"/>
      <c r="W43" s="96"/>
      <c r="X43" s="102"/>
      <c r="Y43" s="96"/>
      <c r="Z43" s="112"/>
      <c r="AA43" s="109"/>
      <c r="AB43" s="112"/>
      <c r="AC43" s="90"/>
      <c r="AD43" s="114"/>
      <c r="AE43" s="159"/>
      <c r="AF43" s="115"/>
    </row>
    <row r="44" spans="1:32" s="4" customFormat="1" ht="12.75" customHeight="1" x14ac:dyDescent="0.2">
      <c r="A44" s="166"/>
      <c r="B44" s="8"/>
      <c r="C44" s="8"/>
      <c r="D44" s="9"/>
      <c r="E44" s="9"/>
      <c r="F44" s="9"/>
      <c r="G44" s="9"/>
      <c r="I44" s="87"/>
      <c r="J44" s="102"/>
      <c r="K44" s="94"/>
      <c r="L44" s="103"/>
      <c r="M44" s="93"/>
      <c r="N44" s="106"/>
      <c r="O44" s="111"/>
      <c r="P44" s="103"/>
      <c r="Q44" s="96"/>
      <c r="R44" s="102"/>
      <c r="S44" s="96"/>
      <c r="T44" s="104"/>
      <c r="U44" s="117"/>
      <c r="V44" s="103"/>
      <c r="W44" s="96"/>
      <c r="X44" s="102"/>
      <c r="Y44" s="96"/>
      <c r="Z44" s="112"/>
      <c r="AA44" s="109"/>
      <c r="AB44" s="112"/>
      <c r="AC44" s="109"/>
      <c r="AD44" s="114"/>
      <c r="AE44" s="89"/>
      <c r="AF44" s="103"/>
    </row>
    <row r="45" spans="1:32" s="4" customFormat="1" ht="12.75" customHeight="1" x14ac:dyDescent="0.2">
      <c r="A45" s="7" t="s">
        <v>41</v>
      </c>
      <c r="B45" s="8"/>
      <c r="C45" s="8"/>
      <c r="D45" s="9"/>
      <c r="E45" s="9"/>
      <c r="F45" s="9"/>
      <c r="G45" s="9"/>
      <c r="I45" s="87"/>
      <c r="J45" s="103"/>
      <c r="K45" s="93"/>
      <c r="L45" s="103"/>
      <c r="M45" s="89"/>
      <c r="N45" s="105"/>
      <c r="O45" s="98"/>
      <c r="P45" s="103"/>
      <c r="Q45" s="89"/>
      <c r="R45" s="103"/>
      <c r="S45" s="89"/>
      <c r="T45" s="102"/>
      <c r="U45" s="89"/>
      <c r="V45" s="102"/>
      <c r="W45" s="89"/>
      <c r="X45" s="112"/>
      <c r="Y45" s="109"/>
      <c r="Z45" s="112"/>
      <c r="AA45" s="109"/>
      <c r="AB45" s="112"/>
      <c r="AC45" s="109"/>
      <c r="AD45" s="105"/>
      <c r="AE45" s="98"/>
      <c r="AF45" s="112"/>
    </row>
    <row r="46" spans="1:32" s="4" customFormat="1" ht="12.75" customHeight="1" x14ac:dyDescent="0.2">
      <c r="A46" s="169" t="s">
        <v>42</v>
      </c>
      <c r="B46" s="8"/>
      <c r="C46" s="8"/>
      <c r="D46" s="9"/>
      <c r="E46" s="9"/>
      <c r="F46" s="9"/>
      <c r="G46" s="9"/>
      <c r="I46" s="87"/>
      <c r="J46" s="103"/>
      <c r="K46" s="93"/>
      <c r="L46" s="103"/>
      <c r="M46" s="89"/>
      <c r="N46" s="105"/>
      <c r="O46" s="98"/>
      <c r="P46" s="103"/>
      <c r="Q46" s="89"/>
      <c r="R46" s="103"/>
      <c r="S46" s="89"/>
      <c r="T46" s="103"/>
      <c r="U46" s="89"/>
      <c r="V46" s="103"/>
      <c r="W46" s="89"/>
      <c r="X46" s="103"/>
      <c r="Y46" s="109"/>
      <c r="Z46" s="112"/>
      <c r="AA46" s="109"/>
      <c r="AB46" s="112"/>
      <c r="AC46" s="109"/>
      <c r="AD46" s="105"/>
      <c r="AE46" s="98"/>
      <c r="AF46" s="112">
        <f>SUM(AF47:AF47)</f>
        <v>0</v>
      </c>
    </row>
    <row r="47" spans="1:32" s="4" customFormat="1" ht="12.75" customHeight="1" x14ac:dyDescent="0.2">
      <c r="A47" s="166"/>
      <c r="B47" s="8"/>
      <c r="C47" s="8"/>
      <c r="D47" s="9"/>
      <c r="E47" s="9"/>
      <c r="F47" s="9"/>
      <c r="G47" s="9"/>
      <c r="I47" s="87"/>
      <c r="J47" s="103"/>
      <c r="K47" s="93"/>
      <c r="L47" s="103"/>
      <c r="M47" s="89"/>
      <c r="N47" s="105"/>
      <c r="O47" s="98"/>
      <c r="P47" s="103"/>
      <c r="Q47" s="89"/>
      <c r="R47" s="103"/>
      <c r="S47" s="89"/>
      <c r="T47" s="103"/>
      <c r="U47" s="89"/>
      <c r="V47" s="103"/>
      <c r="W47" s="89"/>
      <c r="X47" s="103"/>
      <c r="Y47" s="109"/>
      <c r="Z47" s="115"/>
      <c r="AA47" s="109"/>
      <c r="AB47" s="112"/>
      <c r="AC47" s="109"/>
      <c r="AD47" s="105"/>
      <c r="AE47" s="98"/>
      <c r="AF47" s="103"/>
    </row>
    <row r="48" spans="1:32" s="4" customFormat="1" ht="12.75" customHeight="1" x14ac:dyDescent="0.2">
      <c r="A48" s="166" t="s">
        <v>43</v>
      </c>
      <c r="B48" s="8"/>
      <c r="C48" s="8"/>
      <c r="D48" s="9"/>
      <c r="E48" s="9"/>
      <c r="F48" s="9"/>
      <c r="G48" s="9"/>
      <c r="I48" s="87"/>
      <c r="J48" s="103"/>
      <c r="K48" s="93"/>
      <c r="L48" s="103"/>
      <c r="M48" s="89"/>
      <c r="N48" s="105"/>
      <c r="O48" s="98"/>
      <c r="P48" s="103"/>
      <c r="Q48" s="89"/>
      <c r="R48" s="103"/>
      <c r="S48" s="89"/>
      <c r="T48" s="103"/>
      <c r="U48" s="89"/>
      <c r="V48" s="103"/>
      <c r="W48" s="89"/>
      <c r="X48" s="103"/>
      <c r="Y48" s="109"/>
      <c r="Z48" s="112"/>
      <c r="AA48" s="109"/>
      <c r="AB48" s="112"/>
      <c r="AC48" s="109"/>
      <c r="AD48" s="105"/>
      <c r="AE48" s="98"/>
      <c r="AF48" s="112"/>
    </row>
    <row r="49" spans="1:32" s="4" customFormat="1" ht="12.75" customHeight="1" x14ac:dyDescent="0.2">
      <c r="A49" s="166"/>
      <c r="B49" s="8"/>
      <c r="C49" s="8"/>
      <c r="D49" s="9"/>
      <c r="E49" s="9"/>
      <c r="F49" s="9"/>
      <c r="G49" s="9"/>
      <c r="I49" s="87"/>
      <c r="J49" s="103"/>
      <c r="K49" s="93"/>
      <c r="L49" s="103"/>
      <c r="M49" s="89"/>
      <c r="N49" s="105"/>
      <c r="O49" s="98"/>
      <c r="P49" s="103"/>
      <c r="Q49" s="89"/>
      <c r="R49" s="103"/>
      <c r="S49" s="89"/>
      <c r="T49" s="103"/>
      <c r="U49" s="89"/>
      <c r="V49" s="103"/>
      <c r="W49" s="89"/>
      <c r="X49" s="103"/>
      <c r="Y49" s="109"/>
      <c r="Z49" s="112"/>
      <c r="AA49" s="109"/>
      <c r="AB49" s="112"/>
      <c r="AC49" s="109"/>
      <c r="AD49" s="105"/>
      <c r="AE49" s="98"/>
      <c r="AF49" s="112"/>
    </row>
    <row r="50" spans="1:32" s="4" customFormat="1" ht="28.5" customHeight="1" x14ac:dyDescent="0.2">
      <c r="A50" s="169" t="s">
        <v>44</v>
      </c>
      <c r="B50" s="8"/>
      <c r="C50" s="8"/>
      <c r="D50" s="9"/>
      <c r="E50" s="9"/>
      <c r="F50" s="9"/>
      <c r="G50" s="9"/>
      <c r="I50" s="87"/>
      <c r="J50" s="103"/>
      <c r="K50" s="93"/>
      <c r="L50" s="103"/>
      <c r="M50" s="89"/>
      <c r="N50" s="105"/>
      <c r="O50" s="98"/>
      <c r="P50" s="103"/>
      <c r="Q50" s="89"/>
      <c r="R50" s="103"/>
      <c r="S50" s="89"/>
      <c r="T50" s="103"/>
      <c r="U50" s="89"/>
      <c r="V50" s="103"/>
      <c r="W50" s="89"/>
      <c r="X50" s="103"/>
      <c r="Y50" s="109"/>
      <c r="Z50" s="112"/>
      <c r="AA50" s="109"/>
      <c r="AB50" s="112"/>
      <c r="AC50" s="109"/>
      <c r="AD50" s="105"/>
      <c r="AE50" s="98"/>
      <c r="AF50" s="112"/>
    </row>
    <row r="51" spans="1:32" s="4" customFormat="1" ht="12.75" customHeight="1" x14ac:dyDescent="0.2">
      <c r="A51" s="166"/>
      <c r="B51" s="8"/>
      <c r="C51" s="8"/>
      <c r="D51" s="9"/>
      <c r="E51" s="9"/>
      <c r="F51" s="9"/>
      <c r="G51" s="9"/>
      <c r="I51" s="87"/>
      <c r="J51" s="103"/>
      <c r="K51" s="93"/>
      <c r="L51" s="103"/>
      <c r="M51" s="89"/>
      <c r="N51" s="105"/>
      <c r="O51" s="98"/>
      <c r="P51" s="103"/>
      <c r="Q51" s="89"/>
      <c r="R51" s="103"/>
      <c r="S51" s="89"/>
      <c r="T51" s="103"/>
      <c r="U51" s="89"/>
      <c r="V51" s="103"/>
      <c r="W51" s="89"/>
      <c r="X51" s="103"/>
      <c r="Y51" s="109"/>
      <c r="Z51" s="112"/>
      <c r="AA51" s="109"/>
      <c r="AB51" s="112"/>
      <c r="AC51" s="109"/>
      <c r="AD51" s="105"/>
      <c r="AE51" s="98"/>
      <c r="AF51" s="112"/>
    </row>
    <row r="52" spans="1:32" s="4" customFormat="1" ht="67.5" customHeight="1" x14ac:dyDescent="0.2">
      <c r="A52" s="322" t="s">
        <v>45</v>
      </c>
      <c r="B52" s="8"/>
      <c r="C52" s="323"/>
      <c r="D52" s="8"/>
      <c r="E52" s="9"/>
      <c r="F52" s="9"/>
      <c r="G52" s="9"/>
      <c r="I52" s="87"/>
      <c r="J52" s="103"/>
      <c r="K52" s="93"/>
      <c r="L52" s="112"/>
      <c r="M52" s="89"/>
      <c r="N52" s="105"/>
      <c r="O52" s="98"/>
      <c r="P52" s="103"/>
      <c r="Q52" s="89"/>
      <c r="R52" s="103"/>
      <c r="S52" s="89"/>
      <c r="T52" s="103"/>
      <c r="U52" s="89"/>
      <c r="V52" s="103"/>
      <c r="W52" s="89"/>
      <c r="X52" s="112"/>
      <c r="Y52" s="109"/>
      <c r="Z52" s="112"/>
      <c r="AA52" s="109"/>
      <c r="AB52" s="112"/>
      <c r="AC52" s="109"/>
      <c r="AD52" s="114"/>
      <c r="AE52" s="98"/>
      <c r="AF52" s="112"/>
    </row>
    <row r="53" spans="1:32" s="4" customFormat="1" ht="12.75" customHeight="1" x14ac:dyDescent="0.2">
      <c r="A53" s="166"/>
      <c r="B53" s="8"/>
      <c r="C53" s="8"/>
      <c r="D53" s="9"/>
      <c r="E53" s="9"/>
      <c r="F53" s="9"/>
      <c r="G53" s="9"/>
      <c r="I53" s="87"/>
      <c r="J53" s="103"/>
      <c r="K53" s="93"/>
      <c r="L53" s="103"/>
      <c r="M53" s="89"/>
      <c r="N53" s="105"/>
      <c r="O53" s="98"/>
      <c r="P53" s="103"/>
      <c r="Q53" s="89"/>
      <c r="R53" s="103"/>
      <c r="S53" s="89"/>
      <c r="T53" s="103"/>
      <c r="U53" s="89"/>
      <c r="V53" s="103"/>
      <c r="W53" s="89"/>
      <c r="X53" s="112"/>
      <c r="Y53" s="109"/>
      <c r="Z53" s="112"/>
      <c r="AA53" s="109"/>
      <c r="AB53" s="112"/>
      <c r="AC53" s="109"/>
      <c r="AD53" s="105"/>
      <c r="AE53" s="98"/>
      <c r="AF53" s="112"/>
    </row>
    <row r="54" spans="1:32" s="4" customFormat="1" ht="12.75" customHeight="1" x14ac:dyDescent="0.2">
      <c r="A54" s="166" t="s">
        <v>46</v>
      </c>
      <c r="B54" s="8"/>
      <c r="C54" s="8"/>
      <c r="D54" s="9"/>
      <c r="E54" s="9"/>
      <c r="F54" s="9"/>
      <c r="G54" s="9"/>
      <c r="I54" s="87"/>
      <c r="J54" s="103"/>
      <c r="K54" s="93"/>
      <c r="L54" s="103"/>
      <c r="M54" s="89"/>
      <c r="N54" s="105"/>
      <c r="O54" s="98"/>
      <c r="P54" s="103"/>
      <c r="Q54" s="89"/>
      <c r="R54" s="103"/>
      <c r="S54" s="89"/>
      <c r="T54" s="103"/>
      <c r="U54" s="89"/>
      <c r="V54" s="103"/>
      <c r="W54" s="89"/>
      <c r="X54" s="112"/>
      <c r="Y54" s="109"/>
      <c r="Z54" s="112"/>
      <c r="AA54" s="109"/>
      <c r="AB54" s="112"/>
      <c r="AC54" s="109"/>
      <c r="AD54" s="105"/>
      <c r="AE54" s="98"/>
      <c r="AF54" s="112"/>
    </row>
    <row r="55" spans="1:32" s="4" customFormat="1" ht="12.75" customHeight="1" x14ac:dyDescent="0.2">
      <c r="A55" s="166"/>
      <c r="B55" s="8"/>
      <c r="C55" s="8"/>
      <c r="D55" s="9"/>
      <c r="E55" s="9"/>
      <c r="F55" s="9"/>
      <c r="G55" s="9"/>
      <c r="I55" s="87"/>
      <c r="J55" s="103"/>
      <c r="K55" s="93"/>
      <c r="L55" s="103"/>
      <c r="M55" s="89"/>
      <c r="N55" s="105"/>
      <c r="O55" s="98"/>
      <c r="P55" s="103"/>
      <c r="Q55" s="89"/>
      <c r="R55" s="103"/>
      <c r="S55" s="89"/>
      <c r="T55" s="103"/>
      <c r="U55" s="89"/>
      <c r="V55" s="103"/>
      <c r="W55" s="89"/>
      <c r="X55" s="112"/>
      <c r="Y55" s="109"/>
      <c r="Z55" s="112"/>
      <c r="AA55" s="109"/>
      <c r="AB55" s="112"/>
      <c r="AC55" s="109"/>
      <c r="AD55" s="105"/>
      <c r="AE55" s="98"/>
      <c r="AF55" s="112"/>
    </row>
    <row r="56" spans="1:32" s="4" customFormat="1" ht="28.5" customHeight="1" x14ac:dyDescent="0.2">
      <c r="A56" s="169" t="s">
        <v>47</v>
      </c>
      <c r="B56" s="8"/>
      <c r="C56" s="8"/>
      <c r="D56" s="9"/>
      <c r="E56" s="9"/>
      <c r="F56" s="9"/>
      <c r="G56" s="9"/>
      <c r="I56" s="87"/>
      <c r="J56" s="103"/>
      <c r="K56" s="93"/>
      <c r="L56" s="103"/>
      <c r="M56" s="89"/>
      <c r="N56" s="105"/>
      <c r="O56" s="98"/>
      <c r="P56" s="103"/>
      <c r="Q56" s="89"/>
      <c r="R56" s="103"/>
      <c r="S56" s="89"/>
      <c r="T56" s="103"/>
      <c r="U56" s="89"/>
      <c r="V56" s="103"/>
      <c r="W56" s="89"/>
      <c r="X56" s="112"/>
      <c r="Y56" s="109"/>
      <c r="Z56" s="112"/>
      <c r="AA56" s="109"/>
      <c r="AB56" s="112">
        <f>SUM(AB57)</f>
        <v>0</v>
      </c>
      <c r="AC56" s="109"/>
      <c r="AD56" s="105"/>
      <c r="AE56" s="98"/>
      <c r="AF56" s="112"/>
    </row>
    <row r="57" spans="1:32" s="4" customFormat="1" ht="12.75" customHeight="1" x14ac:dyDescent="0.2">
      <c r="A57" s="166"/>
      <c r="B57" s="8"/>
      <c r="C57" s="8"/>
      <c r="D57" s="9"/>
      <c r="E57" s="9"/>
      <c r="F57" s="9"/>
      <c r="G57" s="9"/>
      <c r="I57" s="87"/>
      <c r="J57" s="103"/>
      <c r="K57" s="93"/>
      <c r="L57" s="103"/>
      <c r="M57" s="89"/>
      <c r="N57" s="105"/>
      <c r="O57" s="98"/>
      <c r="P57" s="103"/>
      <c r="Q57" s="89"/>
      <c r="R57" s="103"/>
      <c r="S57" s="89"/>
      <c r="T57" s="103"/>
      <c r="U57" s="89"/>
      <c r="V57" s="103"/>
      <c r="W57" s="89"/>
      <c r="X57" s="112"/>
      <c r="Y57" s="109"/>
      <c r="Z57" s="112"/>
      <c r="AA57" s="89"/>
      <c r="AB57" s="103"/>
      <c r="AC57" s="109"/>
      <c r="AD57" s="105"/>
      <c r="AE57" s="98"/>
      <c r="AF57" s="103"/>
    </row>
    <row r="58" spans="1:32" s="4" customFormat="1" ht="59.25" customHeight="1" x14ac:dyDescent="0.2">
      <c r="A58" s="169" t="s">
        <v>48</v>
      </c>
      <c r="B58" s="8"/>
      <c r="C58" s="323"/>
      <c r="D58" s="9"/>
      <c r="E58" s="9"/>
      <c r="F58" s="9"/>
      <c r="G58" s="9"/>
      <c r="I58" s="87"/>
      <c r="J58" s="103"/>
      <c r="K58" s="93"/>
      <c r="L58" s="103"/>
      <c r="M58" s="89"/>
      <c r="N58" s="105"/>
      <c r="O58" s="98"/>
      <c r="P58" s="103"/>
      <c r="Q58" s="89"/>
      <c r="R58" s="103"/>
      <c r="S58" s="89"/>
      <c r="T58" s="103"/>
      <c r="U58" s="89"/>
      <c r="V58" s="103"/>
      <c r="W58" s="89"/>
      <c r="X58" s="112"/>
      <c r="Y58" s="109"/>
      <c r="Z58" s="112"/>
      <c r="AA58" s="109"/>
      <c r="AB58" s="112"/>
      <c r="AC58" s="109"/>
      <c r="AD58" s="114"/>
      <c r="AE58" s="98"/>
      <c r="AF58" s="112"/>
    </row>
    <row r="59" spans="1:32" s="4" customFormat="1" ht="12.75" customHeight="1" x14ac:dyDescent="0.2">
      <c r="A59" s="166"/>
      <c r="B59" s="8"/>
      <c r="C59" s="8"/>
      <c r="D59" s="9"/>
      <c r="E59" s="9"/>
      <c r="F59" s="9"/>
      <c r="G59" s="9"/>
      <c r="I59" s="87"/>
      <c r="J59" s="103"/>
      <c r="K59" s="93"/>
      <c r="L59" s="103"/>
      <c r="M59" s="89"/>
      <c r="N59" s="105"/>
      <c r="O59" s="98"/>
      <c r="P59" s="103"/>
      <c r="Q59" s="89"/>
      <c r="R59" s="103"/>
      <c r="S59" s="89"/>
      <c r="T59" s="103"/>
      <c r="U59" s="89"/>
      <c r="V59" s="103"/>
      <c r="W59" s="89"/>
      <c r="X59" s="112"/>
      <c r="Y59" s="109"/>
      <c r="Z59" s="112"/>
      <c r="AA59" s="109"/>
      <c r="AB59" s="112"/>
      <c r="AC59" s="109"/>
      <c r="AD59" s="105"/>
      <c r="AE59" s="98"/>
      <c r="AF59" s="112"/>
    </row>
    <row r="60" spans="1:32" s="4" customFormat="1" ht="24" customHeight="1" x14ac:dyDescent="0.2">
      <c r="A60" s="169" t="s">
        <v>49</v>
      </c>
      <c r="B60" s="8"/>
      <c r="C60" s="323"/>
      <c r="D60" s="9"/>
      <c r="E60" s="9"/>
      <c r="F60" s="9"/>
      <c r="G60" s="9"/>
      <c r="I60" s="87"/>
      <c r="J60" s="103"/>
      <c r="K60" s="93"/>
      <c r="L60" s="103"/>
      <c r="M60" s="89"/>
      <c r="N60" s="105"/>
      <c r="O60" s="98"/>
      <c r="P60" s="103"/>
      <c r="Q60" s="89"/>
      <c r="R60" s="103"/>
      <c r="S60" s="89"/>
      <c r="T60" s="103"/>
      <c r="U60" s="89"/>
      <c r="V60" s="103"/>
      <c r="W60" s="89"/>
      <c r="X60" s="112"/>
      <c r="Y60" s="109"/>
      <c r="Z60" s="112"/>
      <c r="AA60" s="109"/>
      <c r="AB60" s="112"/>
      <c r="AC60" s="109"/>
      <c r="AD60" s="105"/>
      <c r="AE60" s="98"/>
      <c r="AF60" s="112"/>
    </row>
    <row r="61" spans="1:32" s="4" customFormat="1" ht="12.75" customHeight="1" x14ac:dyDescent="0.2">
      <c r="A61" s="166"/>
      <c r="B61" s="8"/>
      <c r="C61" s="8"/>
      <c r="D61" s="9"/>
      <c r="E61" s="9"/>
      <c r="F61" s="9"/>
      <c r="G61" s="9"/>
      <c r="I61" s="87"/>
      <c r="J61" s="103"/>
      <c r="K61" s="93"/>
      <c r="L61" s="103"/>
      <c r="M61" s="89"/>
      <c r="N61" s="105"/>
      <c r="O61" s="98"/>
      <c r="P61" s="103"/>
      <c r="Q61" s="89"/>
      <c r="R61" s="103"/>
      <c r="S61" s="89"/>
      <c r="T61" s="103"/>
      <c r="U61" s="89"/>
      <c r="V61" s="103"/>
      <c r="W61" s="89"/>
      <c r="X61" s="112"/>
      <c r="Y61" s="109"/>
      <c r="Z61" s="112"/>
      <c r="AA61" s="109"/>
      <c r="AB61" s="112"/>
      <c r="AC61" s="109"/>
      <c r="AD61" s="105"/>
      <c r="AE61" s="98"/>
      <c r="AF61" s="103"/>
    </row>
    <row r="62" spans="1:32" s="4" customFormat="1" ht="12.75" customHeight="1" x14ac:dyDescent="0.2">
      <c r="A62" s="166" t="s">
        <v>50</v>
      </c>
      <c r="B62" s="8"/>
      <c r="C62" s="8"/>
      <c r="D62" s="9"/>
      <c r="E62" s="9"/>
      <c r="F62" s="9"/>
      <c r="G62" s="9"/>
      <c r="I62" s="87"/>
      <c r="J62" s="103"/>
      <c r="K62" s="93"/>
      <c r="L62" s="103"/>
      <c r="M62" s="89"/>
      <c r="N62" s="105"/>
      <c r="O62" s="98"/>
      <c r="P62" s="103"/>
      <c r="Q62" s="89"/>
      <c r="R62" s="103"/>
      <c r="S62" s="89"/>
      <c r="T62" s="103"/>
      <c r="U62" s="89"/>
      <c r="V62" s="103"/>
      <c r="W62" s="89"/>
      <c r="X62" s="112"/>
      <c r="Y62" s="109"/>
      <c r="Z62" s="112"/>
      <c r="AA62" s="109"/>
      <c r="AB62" s="112"/>
      <c r="AC62" s="109"/>
      <c r="AD62" s="105"/>
      <c r="AE62" s="98"/>
      <c r="AF62" s="112"/>
    </row>
    <row r="63" spans="1:32" s="4" customFormat="1" ht="12.75" customHeight="1" x14ac:dyDescent="0.2">
      <c r="A63" s="166"/>
      <c r="B63" s="8"/>
      <c r="C63" s="8"/>
      <c r="D63" s="9"/>
      <c r="E63" s="9"/>
      <c r="F63" s="9"/>
      <c r="G63" s="9"/>
      <c r="I63" s="87"/>
      <c r="J63" s="103"/>
      <c r="K63" s="93"/>
      <c r="L63" s="103"/>
      <c r="M63" s="89"/>
      <c r="N63" s="105"/>
      <c r="O63" s="98"/>
      <c r="P63" s="103"/>
      <c r="Q63" s="89"/>
      <c r="R63" s="103"/>
      <c r="S63" s="89"/>
      <c r="T63" s="103"/>
      <c r="U63" s="89"/>
      <c r="V63" s="103"/>
      <c r="W63" s="89"/>
      <c r="X63" s="112"/>
      <c r="Y63" s="109"/>
      <c r="Z63" s="112"/>
      <c r="AA63" s="109"/>
      <c r="AB63" s="112"/>
      <c r="AC63" s="109"/>
      <c r="AD63" s="105"/>
      <c r="AE63" s="98"/>
      <c r="AF63" s="112"/>
    </row>
    <row r="64" spans="1:32" s="4" customFormat="1" ht="12.75" customHeight="1" x14ac:dyDescent="0.2">
      <c r="A64" s="7" t="s">
        <v>51</v>
      </c>
      <c r="B64" s="8"/>
      <c r="C64" s="8"/>
      <c r="D64" s="9"/>
      <c r="E64" s="9"/>
      <c r="F64" s="9"/>
      <c r="G64" s="9"/>
      <c r="I64" s="87"/>
      <c r="J64" s="103"/>
      <c r="K64" s="93"/>
      <c r="L64" s="103"/>
      <c r="M64" s="89"/>
      <c r="N64" s="105"/>
      <c r="O64" s="98"/>
      <c r="P64" s="103"/>
      <c r="Q64" s="89"/>
      <c r="R64" s="103"/>
      <c r="S64" s="89"/>
      <c r="T64" s="103"/>
      <c r="U64" s="89"/>
      <c r="V64" s="103"/>
      <c r="W64" s="89"/>
      <c r="X64" s="112"/>
      <c r="Y64" s="109"/>
      <c r="Z64" s="112"/>
      <c r="AA64" s="109"/>
      <c r="AB64" s="112"/>
      <c r="AC64" s="109"/>
      <c r="AD64" s="105"/>
      <c r="AE64" s="98"/>
      <c r="AF64" s="112"/>
    </row>
    <row r="65" spans="1:32" s="4" customFormat="1" ht="12.75" customHeight="1" x14ac:dyDescent="0.2">
      <c r="A65" s="166" t="s">
        <v>52</v>
      </c>
      <c r="B65" s="8">
        <v>24440.7</v>
      </c>
      <c r="C65" s="8"/>
      <c r="D65" s="9"/>
      <c r="E65" s="9"/>
      <c r="F65" s="9"/>
      <c r="G65" s="9"/>
      <c r="I65" s="87"/>
      <c r="J65" s="103"/>
      <c r="K65" s="327" t="s">
        <v>71</v>
      </c>
      <c r="L65" s="103">
        <v>24440.7</v>
      </c>
      <c r="M65" s="89"/>
      <c r="N65" s="105"/>
      <c r="O65" s="98"/>
      <c r="P65" s="103"/>
      <c r="Q65" s="89"/>
      <c r="R65" s="103"/>
      <c r="S65" s="89"/>
      <c r="T65" s="103"/>
      <c r="U65" s="89"/>
      <c r="V65" s="103"/>
      <c r="W65" s="89"/>
      <c r="X65" s="112"/>
      <c r="Y65" s="109"/>
      <c r="Z65" s="112"/>
      <c r="AA65" s="109"/>
      <c r="AB65" s="112">
        <f>SUM(AB66)</f>
        <v>0</v>
      </c>
      <c r="AC65" s="109"/>
      <c r="AD65" s="114"/>
      <c r="AE65" s="98"/>
      <c r="AF65" s="112"/>
    </row>
    <row r="66" spans="1:32" s="4" customFormat="1" ht="12" customHeight="1" x14ac:dyDescent="0.2">
      <c r="A66" s="167"/>
      <c r="B66" s="8"/>
      <c r="C66" s="8"/>
      <c r="D66" s="9"/>
      <c r="E66" s="9"/>
      <c r="F66" s="9"/>
      <c r="G66" s="9"/>
      <c r="I66" s="87"/>
      <c r="J66" s="103"/>
      <c r="K66" s="93"/>
      <c r="L66" s="103"/>
      <c r="M66" s="89"/>
      <c r="N66" s="103"/>
      <c r="O66" s="89"/>
      <c r="P66" s="103"/>
      <c r="Q66" s="89"/>
      <c r="R66" s="103"/>
      <c r="S66" s="96"/>
      <c r="T66" s="102"/>
      <c r="U66" s="89"/>
      <c r="V66" s="103"/>
      <c r="W66" s="89"/>
      <c r="X66" s="103"/>
      <c r="Y66" s="89"/>
      <c r="Z66" s="112"/>
      <c r="AA66" s="89"/>
      <c r="AB66" s="103"/>
      <c r="AC66" s="89"/>
      <c r="AD66" s="103"/>
      <c r="AE66" s="89"/>
      <c r="AF66" s="103"/>
    </row>
    <row r="67" spans="1:32" s="4" customFormat="1" ht="37.5" customHeight="1" x14ac:dyDescent="0.2">
      <c r="A67" s="324" t="s">
        <v>53</v>
      </c>
      <c r="B67" s="8"/>
      <c r="C67" s="323"/>
      <c r="D67" s="9"/>
      <c r="E67" s="9"/>
      <c r="F67" s="9"/>
      <c r="G67" s="9"/>
      <c r="I67" s="87"/>
      <c r="J67" s="103"/>
      <c r="K67" s="93"/>
      <c r="L67" s="103"/>
      <c r="M67" s="89"/>
      <c r="N67" s="103"/>
      <c r="O67" s="89"/>
      <c r="P67" s="103"/>
      <c r="Q67" s="89"/>
      <c r="R67" s="103"/>
      <c r="S67" s="89"/>
      <c r="T67" s="103"/>
      <c r="U67" s="89"/>
      <c r="V67" s="103"/>
      <c r="W67" s="89"/>
      <c r="X67" s="103"/>
      <c r="Y67" s="89"/>
      <c r="Z67" s="103"/>
      <c r="AA67" s="89"/>
      <c r="AB67" s="103"/>
      <c r="AC67" s="89"/>
      <c r="AD67" s="102"/>
      <c r="AE67" s="96"/>
      <c r="AF67" s="112"/>
    </row>
    <row r="68" spans="1:32" s="4" customFormat="1" ht="12" x14ac:dyDescent="0.2">
      <c r="A68" s="168"/>
      <c r="B68" s="8"/>
      <c r="C68" s="8"/>
      <c r="D68" s="9"/>
      <c r="E68" s="9"/>
      <c r="F68" s="9"/>
      <c r="G68" s="9"/>
      <c r="I68" s="87"/>
      <c r="J68" s="103"/>
      <c r="K68" s="93"/>
      <c r="L68" s="103"/>
      <c r="M68" s="89"/>
      <c r="N68" s="103"/>
      <c r="O68" s="89"/>
      <c r="P68" s="103"/>
      <c r="Q68" s="89"/>
      <c r="R68" s="103"/>
      <c r="S68" s="89"/>
      <c r="T68" s="103"/>
      <c r="U68" s="89"/>
      <c r="V68" s="103"/>
      <c r="W68" s="89"/>
      <c r="X68" s="103"/>
      <c r="Y68" s="89"/>
      <c r="Z68" s="103"/>
      <c r="AA68" s="89"/>
      <c r="AB68" s="103"/>
      <c r="AC68" s="89"/>
      <c r="AD68" s="103"/>
      <c r="AE68" s="89"/>
      <c r="AF68" s="101"/>
    </row>
    <row r="69" spans="1:32" s="4" customFormat="1" ht="12" customHeight="1" x14ac:dyDescent="0.2">
      <c r="A69" s="167" t="s">
        <v>54</v>
      </c>
      <c r="B69" s="8"/>
      <c r="C69" s="8"/>
      <c r="D69" s="9"/>
      <c r="E69" s="9"/>
      <c r="F69" s="9"/>
      <c r="G69" s="9"/>
      <c r="I69" s="87"/>
      <c r="J69" s="103"/>
      <c r="K69" s="93"/>
      <c r="L69" s="103"/>
      <c r="M69" s="89"/>
      <c r="N69" s="102"/>
      <c r="O69" s="89"/>
      <c r="P69" s="103"/>
      <c r="Q69" s="89"/>
      <c r="R69" s="102"/>
      <c r="S69" s="89"/>
      <c r="T69" s="102"/>
      <c r="U69" s="89"/>
      <c r="V69" s="103"/>
      <c r="W69" s="89"/>
      <c r="X69" s="112"/>
      <c r="Y69" s="89"/>
      <c r="Z69" s="112"/>
      <c r="AA69" s="109"/>
      <c r="AB69" s="112"/>
      <c r="AC69" s="109"/>
      <c r="AD69" s="105"/>
      <c r="AE69" s="98"/>
      <c r="AF69" s="112">
        <f>SUM(AF70:AF70)</f>
        <v>0</v>
      </c>
    </row>
    <row r="70" spans="1:32" s="4" customFormat="1" ht="12" customHeight="1" x14ac:dyDescent="0.2">
      <c r="A70" s="167"/>
      <c r="B70" s="8"/>
      <c r="C70" s="8"/>
      <c r="D70" s="9"/>
      <c r="E70" s="9"/>
      <c r="F70" s="9"/>
      <c r="G70" s="9"/>
      <c r="I70" s="87"/>
      <c r="J70" s="103"/>
      <c r="K70" s="93"/>
      <c r="L70" s="103"/>
      <c r="M70" s="93"/>
      <c r="N70" s="103"/>
      <c r="O70" s="89"/>
      <c r="P70" s="103"/>
      <c r="Q70" s="89"/>
      <c r="R70" s="103"/>
      <c r="S70" s="89"/>
      <c r="T70" s="103"/>
      <c r="U70" s="89"/>
      <c r="V70" s="103"/>
      <c r="W70" s="89"/>
      <c r="X70" s="103"/>
      <c r="Y70" s="89"/>
      <c r="Z70" s="103"/>
      <c r="AA70" s="89"/>
      <c r="AB70" s="103"/>
      <c r="AC70" s="109"/>
      <c r="AD70" s="105"/>
      <c r="AE70" s="98"/>
      <c r="AF70" s="103"/>
    </row>
    <row r="71" spans="1:32" s="4" customFormat="1" ht="24.75" customHeight="1" x14ac:dyDescent="0.2">
      <c r="A71" s="324" t="s">
        <v>55</v>
      </c>
      <c r="B71" s="8"/>
      <c r="C71" s="323"/>
      <c r="D71" s="9"/>
      <c r="E71" s="9"/>
      <c r="F71" s="9"/>
      <c r="G71" s="9"/>
      <c r="I71" s="87"/>
      <c r="J71" s="103"/>
      <c r="K71" s="93"/>
      <c r="L71" s="103"/>
      <c r="M71" s="93"/>
      <c r="N71" s="103"/>
      <c r="O71" s="89"/>
      <c r="P71" s="103"/>
      <c r="Q71" s="89"/>
      <c r="R71" s="103"/>
      <c r="S71" s="89"/>
      <c r="T71" s="103"/>
      <c r="U71" s="89"/>
      <c r="V71" s="103"/>
      <c r="W71" s="89"/>
      <c r="X71" s="103"/>
      <c r="Y71" s="89"/>
      <c r="Z71" s="112"/>
      <c r="AA71" s="89"/>
      <c r="AB71" s="112">
        <f>SUM(AB72:AB72)</f>
        <v>0</v>
      </c>
      <c r="AC71" s="109"/>
      <c r="AD71" s="105"/>
      <c r="AE71" s="98"/>
      <c r="AF71" s="112">
        <f>SUM(AF72:AF72)</f>
        <v>0</v>
      </c>
    </row>
    <row r="72" spans="1:32" s="4" customFormat="1" ht="12" customHeight="1" x14ac:dyDescent="0.2">
      <c r="A72" s="167"/>
      <c r="B72" s="8"/>
      <c r="C72" s="8"/>
      <c r="D72" s="9"/>
      <c r="E72" s="9"/>
      <c r="F72" s="9"/>
      <c r="G72" s="9"/>
      <c r="I72" s="87"/>
      <c r="J72" s="103"/>
      <c r="K72" s="93"/>
      <c r="L72" s="103"/>
      <c r="M72" s="89"/>
      <c r="N72" s="103"/>
      <c r="O72" s="89"/>
      <c r="P72" s="103"/>
      <c r="Q72" s="89"/>
      <c r="R72" s="103"/>
      <c r="S72" s="89"/>
      <c r="T72" s="103"/>
      <c r="U72" s="89"/>
      <c r="V72" s="103"/>
      <c r="W72" s="89"/>
      <c r="X72" s="103"/>
      <c r="Y72" s="89"/>
      <c r="Z72" s="103"/>
      <c r="AA72" s="89"/>
      <c r="AB72" s="103"/>
      <c r="AC72" s="89"/>
      <c r="AD72" s="103"/>
      <c r="AE72" s="89"/>
      <c r="AF72" s="103"/>
    </row>
    <row r="73" spans="1:32" s="4" customFormat="1" ht="12" customHeight="1" x14ac:dyDescent="0.2">
      <c r="A73" s="167" t="s">
        <v>56</v>
      </c>
      <c r="B73" s="8"/>
      <c r="C73" s="8"/>
      <c r="D73" s="9"/>
      <c r="E73" s="9"/>
      <c r="F73" s="9"/>
      <c r="G73" s="9"/>
      <c r="I73" s="87"/>
      <c r="J73" s="103"/>
      <c r="K73" s="93"/>
      <c r="L73" s="103"/>
      <c r="M73" s="89"/>
      <c r="N73" s="103"/>
      <c r="O73" s="89"/>
      <c r="P73" s="103"/>
      <c r="Q73" s="89"/>
      <c r="R73" s="103"/>
      <c r="S73" s="89"/>
      <c r="T73" s="103"/>
      <c r="U73" s="89"/>
      <c r="V73" s="103"/>
      <c r="W73" s="89"/>
      <c r="X73" s="103"/>
      <c r="Y73" s="89"/>
      <c r="Z73" s="103"/>
      <c r="AA73" s="89"/>
      <c r="AB73" s="103"/>
      <c r="AC73" s="89"/>
      <c r="AD73" s="103"/>
      <c r="AE73" s="89"/>
      <c r="AF73" s="113"/>
    </row>
    <row r="74" spans="1:32" s="4" customFormat="1" ht="12" customHeight="1" x14ac:dyDescent="0.2">
      <c r="A74" s="167"/>
      <c r="B74" s="8"/>
      <c r="C74" s="8"/>
      <c r="D74" s="9"/>
      <c r="E74" s="9"/>
      <c r="F74" s="9"/>
      <c r="G74" s="9"/>
      <c r="I74" s="87"/>
      <c r="J74" s="103"/>
      <c r="K74" s="93"/>
      <c r="L74" s="103"/>
      <c r="M74" s="89"/>
      <c r="N74" s="103"/>
      <c r="O74" s="89"/>
      <c r="P74" s="103"/>
      <c r="Q74" s="89"/>
      <c r="R74" s="103"/>
      <c r="S74" s="89"/>
      <c r="T74" s="103"/>
      <c r="U74" s="89"/>
      <c r="V74" s="103"/>
      <c r="W74" s="89"/>
      <c r="X74" s="112"/>
      <c r="Y74" s="109"/>
      <c r="Z74" s="103"/>
      <c r="AA74" s="89"/>
      <c r="AB74" s="103"/>
      <c r="AC74" s="89"/>
      <c r="AD74" s="103"/>
      <c r="AE74" s="89"/>
      <c r="AF74" s="114"/>
    </row>
    <row r="75" spans="1:32" s="4" customFormat="1" ht="23.25" customHeight="1" x14ac:dyDescent="0.2">
      <c r="A75" s="324" t="s">
        <v>57</v>
      </c>
      <c r="B75" s="8"/>
      <c r="C75" s="8"/>
      <c r="D75" s="9"/>
      <c r="E75" s="9"/>
      <c r="F75" s="9"/>
      <c r="G75" s="9"/>
      <c r="I75" s="87"/>
      <c r="J75" s="103"/>
      <c r="K75" s="93"/>
      <c r="L75" s="103"/>
      <c r="M75" s="89"/>
      <c r="N75" s="103"/>
      <c r="O75" s="89"/>
      <c r="P75" s="103"/>
      <c r="Q75" s="89"/>
      <c r="R75" s="103"/>
      <c r="S75" s="89"/>
      <c r="T75" s="103"/>
      <c r="U75" s="89"/>
      <c r="V75" s="103"/>
      <c r="W75" s="89"/>
      <c r="X75" s="103"/>
      <c r="Y75" s="89"/>
      <c r="Z75" s="103"/>
      <c r="AA75" s="89"/>
      <c r="AB75" s="103"/>
      <c r="AC75" s="89"/>
      <c r="AD75" s="103"/>
      <c r="AE75" s="89"/>
      <c r="AF75" s="103"/>
    </row>
    <row r="76" spans="1:32" s="4" customFormat="1" ht="12" customHeight="1" x14ac:dyDescent="0.2">
      <c r="A76" s="167"/>
      <c r="B76" s="8"/>
      <c r="C76" s="8"/>
      <c r="D76" s="9"/>
      <c r="E76" s="9"/>
      <c r="F76" s="9"/>
      <c r="G76" s="9"/>
      <c r="I76" s="87"/>
      <c r="J76" s="103"/>
      <c r="K76" s="93"/>
      <c r="L76" s="103"/>
      <c r="M76" s="89"/>
      <c r="N76" s="103"/>
      <c r="O76" s="89"/>
      <c r="P76" s="103"/>
      <c r="Q76" s="89"/>
      <c r="R76" s="103"/>
      <c r="S76" s="89"/>
      <c r="T76" s="103"/>
      <c r="U76" s="89"/>
      <c r="V76" s="103"/>
      <c r="W76" s="89"/>
      <c r="X76" s="103"/>
      <c r="Y76" s="89"/>
      <c r="Z76" s="103"/>
      <c r="AA76" s="89"/>
      <c r="AB76" s="103"/>
      <c r="AC76" s="89"/>
      <c r="AD76" s="103"/>
      <c r="AE76" s="89"/>
      <c r="AF76" s="103"/>
    </row>
    <row r="77" spans="1:32" s="4" customFormat="1" ht="21" customHeight="1" x14ac:dyDescent="0.2">
      <c r="A77" s="324" t="s">
        <v>58</v>
      </c>
      <c r="B77" s="8"/>
      <c r="C77" s="8"/>
      <c r="D77" s="9"/>
      <c r="E77" s="9"/>
      <c r="F77" s="9"/>
      <c r="G77" s="9"/>
      <c r="I77" s="87"/>
      <c r="J77" s="103"/>
      <c r="K77" s="93"/>
      <c r="L77" s="103"/>
      <c r="M77" s="89"/>
      <c r="N77" s="102"/>
      <c r="O77" s="89"/>
      <c r="P77" s="103"/>
      <c r="Q77" s="89"/>
      <c r="R77" s="103"/>
      <c r="S77" s="89"/>
      <c r="T77" s="103"/>
      <c r="U77" s="89"/>
      <c r="V77" s="103"/>
      <c r="W77" s="89"/>
      <c r="X77" s="103"/>
      <c r="Y77" s="89"/>
      <c r="Z77" s="103"/>
      <c r="AA77" s="89"/>
      <c r="AB77" s="112"/>
      <c r="AC77" s="89"/>
      <c r="AD77" s="103"/>
      <c r="AE77" s="89"/>
      <c r="AF77" s="197">
        <f>SUM(AF78)</f>
        <v>0</v>
      </c>
    </row>
    <row r="78" spans="1:32" s="4" customFormat="1" ht="12" customHeight="1" x14ac:dyDescent="0.2">
      <c r="A78" s="167"/>
      <c r="B78" s="8"/>
      <c r="C78" s="8"/>
      <c r="D78" s="9"/>
      <c r="E78" s="9"/>
      <c r="F78" s="9"/>
      <c r="G78" s="9"/>
      <c r="I78" s="87"/>
      <c r="J78" s="103"/>
      <c r="K78" s="93"/>
      <c r="L78" s="103"/>
      <c r="M78" s="93"/>
      <c r="N78" s="103"/>
      <c r="O78" s="89"/>
      <c r="P78" s="103"/>
      <c r="Q78" s="89"/>
      <c r="R78" s="103"/>
      <c r="S78" s="89"/>
      <c r="T78" s="103"/>
      <c r="U78" s="89"/>
      <c r="V78" s="103"/>
      <c r="W78" s="89"/>
      <c r="X78" s="103"/>
      <c r="Y78" s="89"/>
      <c r="Z78" s="103"/>
      <c r="AA78" s="89"/>
      <c r="AB78" s="103"/>
      <c r="AC78" s="89"/>
      <c r="AD78" s="103"/>
      <c r="AE78" s="89"/>
      <c r="AF78" s="113"/>
    </row>
    <row r="79" spans="1:32" s="4" customFormat="1" ht="12" customHeight="1" x14ac:dyDescent="0.2">
      <c r="A79" s="167" t="s">
        <v>59</v>
      </c>
      <c r="B79" s="8"/>
      <c r="C79" s="8">
        <v>54000</v>
      </c>
      <c r="D79" s="9"/>
      <c r="E79" s="9"/>
      <c r="F79" s="9"/>
      <c r="G79" s="9"/>
      <c r="I79" s="87"/>
      <c r="J79" s="103"/>
      <c r="K79" s="93" t="s">
        <v>72</v>
      </c>
      <c r="L79" s="103">
        <v>54000</v>
      </c>
      <c r="M79" s="93"/>
      <c r="N79" s="103"/>
      <c r="O79" s="89"/>
      <c r="P79" s="103"/>
      <c r="Q79" s="89"/>
      <c r="R79" s="103"/>
      <c r="S79" s="89"/>
      <c r="T79" s="103"/>
      <c r="U79" s="89"/>
      <c r="V79" s="103"/>
      <c r="W79" s="89"/>
      <c r="X79" s="115"/>
      <c r="Y79" s="89"/>
      <c r="Z79" s="103"/>
      <c r="AA79" s="89"/>
      <c r="AB79" s="103"/>
      <c r="AC79" s="89"/>
      <c r="AD79" s="103"/>
      <c r="AE79" s="89"/>
      <c r="AF79" s="197">
        <f>SUM(AF80)</f>
        <v>0</v>
      </c>
    </row>
    <row r="80" spans="1:32" s="4" customFormat="1" ht="13.5" customHeight="1" x14ac:dyDescent="0.2">
      <c r="A80" s="9"/>
      <c r="B80" s="8"/>
      <c r="C80" s="8"/>
      <c r="D80" s="9"/>
      <c r="E80" s="9"/>
      <c r="F80" s="9"/>
      <c r="G80" s="9"/>
      <c r="I80" s="87"/>
      <c r="J80" s="103"/>
      <c r="K80" s="93"/>
      <c r="L80" s="103"/>
      <c r="M80" s="89"/>
      <c r="N80" s="103"/>
      <c r="O80" s="89"/>
      <c r="P80" s="103"/>
      <c r="Q80" s="89"/>
      <c r="R80" s="103"/>
      <c r="S80" s="89"/>
      <c r="T80" s="103"/>
      <c r="U80" s="89"/>
      <c r="V80" s="103"/>
      <c r="W80" s="89"/>
      <c r="X80" s="103"/>
      <c r="Y80" s="89"/>
      <c r="Z80" s="103"/>
      <c r="AA80" s="89"/>
      <c r="AB80" s="103"/>
      <c r="AC80" s="89"/>
      <c r="AD80" s="103"/>
      <c r="AE80" s="89"/>
      <c r="AF80" s="103"/>
    </row>
    <row r="81" spans="1:32" s="4" customFormat="1" ht="12" x14ac:dyDescent="0.2">
      <c r="A81" s="7" t="s">
        <v>60</v>
      </c>
      <c r="B81" s="14">
        <f>SUM(B65:B79)</f>
        <v>24440.7</v>
      </c>
      <c r="C81" s="14">
        <f>SUM(C37:C79)</f>
        <v>61952.45</v>
      </c>
      <c r="D81" s="8"/>
      <c r="E81" s="8"/>
      <c r="F81" s="14"/>
      <c r="G81" s="8"/>
      <c r="I81" s="87"/>
      <c r="J81" s="103"/>
      <c r="K81" s="93"/>
      <c r="L81" s="103"/>
      <c r="M81" s="89"/>
      <c r="N81" s="103"/>
      <c r="O81" s="89"/>
      <c r="P81" s="103"/>
      <c r="Q81" s="89"/>
      <c r="R81" s="101"/>
      <c r="S81" s="87"/>
      <c r="T81" s="103"/>
      <c r="U81" s="89"/>
      <c r="V81" s="103"/>
      <c r="W81" s="89"/>
      <c r="X81" s="103"/>
      <c r="Y81" s="89"/>
      <c r="Z81" s="103"/>
      <c r="AA81" s="89"/>
      <c r="AB81" s="103"/>
      <c r="AC81" s="89"/>
      <c r="AD81" s="103"/>
      <c r="AE81" s="89"/>
      <c r="AF81" s="101"/>
    </row>
    <row r="82" spans="1:32" s="4" customFormat="1" ht="12" x14ac:dyDescent="0.2">
      <c r="A82" s="7" t="s">
        <v>61</v>
      </c>
      <c r="B82" s="14">
        <f>+B34-B81</f>
        <v>14122053.470000001</v>
      </c>
      <c r="C82" s="14">
        <f>+C34-C81</f>
        <v>136674734.21000001</v>
      </c>
      <c r="D82" s="7"/>
      <c r="E82" s="7"/>
      <c r="F82" s="14"/>
      <c r="G82" s="14">
        <f>+G34-C81-B81</f>
        <v>150796787.68000001</v>
      </c>
      <c r="H82" s="3"/>
      <c r="I82" s="90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</row>
    <row r="83" spans="1:32" s="4" customFormat="1" ht="12" x14ac:dyDescent="0.2">
      <c r="A83" s="2"/>
      <c r="B83" s="3"/>
      <c r="C83" s="3"/>
      <c r="D83" s="2"/>
      <c r="E83" s="2"/>
      <c r="F83" s="3"/>
      <c r="G83" s="3"/>
      <c r="H83" s="3"/>
      <c r="I83" s="90" t="s">
        <v>7</v>
      </c>
      <c r="J83" s="103" t="s">
        <v>8</v>
      </c>
      <c r="K83" s="93" t="s">
        <v>7</v>
      </c>
      <c r="L83" s="103" t="s">
        <v>9</v>
      </c>
      <c r="M83" s="89" t="s">
        <v>7</v>
      </c>
      <c r="N83" s="103" t="s">
        <v>10</v>
      </c>
      <c r="O83" s="89" t="s">
        <v>7</v>
      </c>
      <c r="P83" s="103" t="s">
        <v>11</v>
      </c>
      <c r="Q83" s="89" t="s">
        <v>7</v>
      </c>
      <c r="R83" s="103" t="s">
        <v>12</v>
      </c>
      <c r="S83" s="89" t="s">
        <v>7</v>
      </c>
      <c r="T83" s="103" t="s">
        <v>13</v>
      </c>
      <c r="U83" s="89" t="s">
        <v>7</v>
      </c>
      <c r="V83" s="103" t="s">
        <v>14</v>
      </c>
      <c r="W83" s="89" t="s">
        <v>7</v>
      </c>
      <c r="X83" s="103" t="s">
        <v>15</v>
      </c>
      <c r="Y83" s="89" t="s">
        <v>7</v>
      </c>
      <c r="Z83" s="103" t="s">
        <v>16</v>
      </c>
      <c r="AA83" s="89" t="s">
        <v>7</v>
      </c>
      <c r="AB83" s="103" t="s">
        <v>17</v>
      </c>
      <c r="AC83" s="89" t="s">
        <v>7</v>
      </c>
      <c r="AD83" s="103" t="s">
        <v>18</v>
      </c>
      <c r="AE83" s="89" t="s">
        <v>7</v>
      </c>
      <c r="AF83" s="103" t="s">
        <v>19</v>
      </c>
    </row>
    <row r="84" spans="1:32" s="4" customFormat="1" ht="14.25" customHeight="1" x14ac:dyDescent="0.2">
      <c r="A84" s="2"/>
      <c r="B84" s="3"/>
      <c r="C84" s="3"/>
      <c r="D84" s="2"/>
      <c r="E84" s="2"/>
      <c r="F84" s="3"/>
      <c r="G84" s="3"/>
      <c r="H84" s="3"/>
      <c r="I84" s="90"/>
      <c r="J84" s="103"/>
      <c r="K84" s="93"/>
      <c r="L84" s="103"/>
      <c r="M84" s="89"/>
      <c r="N84" s="103"/>
      <c r="O84" s="89"/>
      <c r="P84" s="103"/>
      <c r="Q84" s="89"/>
      <c r="R84" s="103"/>
      <c r="S84" s="89"/>
      <c r="T84" s="103"/>
      <c r="U84" s="89"/>
      <c r="V84" s="103"/>
      <c r="W84" s="89"/>
      <c r="X84" s="103"/>
      <c r="Y84" s="89"/>
      <c r="Z84" s="103"/>
      <c r="AA84" s="89"/>
      <c r="AB84" s="103"/>
      <c r="AC84" s="89"/>
      <c r="AD84" s="103"/>
      <c r="AE84" s="89"/>
      <c r="AF84" s="103"/>
    </row>
    <row r="85" spans="1:32" s="4" customFormat="1" ht="15.75" customHeight="1" x14ac:dyDescent="0.2">
      <c r="A85" s="2" t="s">
        <v>62</v>
      </c>
      <c r="B85" s="3"/>
      <c r="C85" s="3"/>
      <c r="D85" s="2"/>
      <c r="E85" s="2"/>
      <c r="F85" s="3"/>
      <c r="G85" s="3"/>
      <c r="H85" s="3"/>
      <c r="I85" s="90"/>
      <c r="J85" s="103"/>
      <c r="K85" s="93"/>
      <c r="L85" s="103"/>
      <c r="M85" s="89"/>
      <c r="N85" s="103"/>
      <c r="O85" s="89"/>
      <c r="P85" s="103"/>
      <c r="Q85" s="89"/>
      <c r="R85" s="103"/>
      <c r="S85" s="89"/>
      <c r="T85" s="103"/>
      <c r="U85" s="89"/>
      <c r="V85" s="103"/>
      <c r="W85" s="89"/>
      <c r="X85" s="103"/>
      <c r="Y85" s="89"/>
      <c r="Z85" s="103"/>
      <c r="AA85" s="89"/>
      <c r="AB85" s="103"/>
      <c r="AC85" s="89"/>
      <c r="AD85" s="103"/>
      <c r="AE85" s="89"/>
      <c r="AF85" s="103"/>
    </row>
    <row r="86" spans="1:32" s="101" customFormat="1" ht="12" x14ac:dyDescent="0.2">
      <c r="A86" s="4"/>
      <c r="B86" s="4"/>
      <c r="C86" s="5"/>
      <c r="D86" s="4"/>
      <c r="E86" s="4"/>
      <c r="F86" s="4"/>
      <c r="G86" s="4"/>
      <c r="H86" s="4"/>
      <c r="I86" s="87"/>
      <c r="K86" s="91"/>
      <c r="M86" s="87"/>
      <c r="O86" s="87"/>
      <c r="Q86" s="87"/>
      <c r="S86" s="87"/>
      <c r="T86" s="103"/>
      <c r="U86" s="89"/>
      <c r="W86" s="87"/>
      <c r="Y86" s="87"/>
      <c r="Z86" s="103"/>
      <c r="AA86" s="89"/>
      <c r="AB86" s="103"/>
      <c r="AC86" s="89"/>
      <c r="AE86" s="87"/>
    </row>
    <row r="87" spans="1:32" s="101" customFormat="1" ht="12" x14ac:dyDescent="0.2">
      <c r="A87" s="4"/>
      <c r="B87" s="4"/>
      <c r="C87" s="5"/>
      <c r="D87" s="4"/>
      <c r="E87" s="4"/>
      <c r="F87" s="4"/>
      <c r="G87" s="4"/>
      <c r="H87" s="4"/>
      <c r="I87" s="87"/>
      <c r="K87" s="91"/>
      <c r="M87" s="87"/>
      <c r="O87" s="87"/>
      <c r="Q87" s="87"/>
      <c r="S87" s="87"/>
      <c r="T87" s="103"/>
      <c r="U87" s="89"/>
      <c r="W87" s="87"/>
      <c r="Y87" s="87"/>
      <c r="Z87" s="103"/>
      <c r="AA87" s="89"/>
      <c r="AB87" s="103"/>
      <c r="AC87" s="89"/>
      <c r="AE87" s="87"/>
    </row>
    <row r="88" spans="1:32" s="101" customFormat="1" ht="12" x14ac:dyDescent="0.2">
      <c r="A88" s="4"/>
      <c r="B88" s="4"/>
      <c r="C88" s="5"/>
      <c r="D88" s="4"/>
      <c r="E88" s="4"/>
      <c r="F88" s="4"/>
      <c r="G88" s="4"/>
      <c r="H88" s="4"/>
      <c r="I88" s="87"/>
      <c r="K88" s="91"/>
      <c r="M88" s="87"/>
      <c r="O88" s="87"/>
      <c r="Q88" s="87"/>
      <c r="S88" s="87"/>
      <c r="T88" s="103"/>
      <c r="U88" s="89"/>
      <c r="W88" s="87"/>
      <c r="Y88" s="87"/>
      <c r="Z88" s="103"/>
      <c r="AA88" s="89"/>
      <c r="AB88" s="103"/>
      <c r="AC88" s="89"/>
      <c r="AE88" s="87"/>
    </row>
    <row r="89" spans="1:32" s="101" customFormat="1" ht="12" x14ac:dyDescent="0.2">
      <c r="A89" s="4"/>
      <c r="B89" s="4"/>
      <c r="C89" s="5"/>
      <c r="D89" s="4"/>
      <c r="E89" s="4"/>
      <c r="F89" s="4"/>
      <c r="G89" s="4"/>
      <c r="H89" s="4"/>
      <c r="I89" s="87"/>
      <c r="K89" s="91"/>
      <c r="M89" s="87"/>
      <c r="O89" s="87"/>
      <c r="Q89" s="87"/>
      <c r="S89" s="87"/>
      <c r="T89" s="103"/>
      <c r="U89" s="89"/>
      <c r="W89" s="87"/>
      <c r="Y89" s="87"/>
      <c r="Z89" s="103"/>
      <c r="AA89" s="89"/>
      <c r="AB89" s="103"/>
      <c r="AC89" s="89"/>
      <c r="AE89" s="87"/>
    </row>
    <row r="90" spans="1:32" s="101" customFormat="1" ht="12" x14ac:dyDescent="0.2">
      <c r="A90" s="1" t="s">
        <v>63</v>
      </c>
      <c r="B90" s="328" t="s">
        <v>64</v>
      </c>
      <c r="C90" s="328"/>
      <c r="D90" s="328" t="s">
        <v>65</v>
      </c>
      <c r="E90" s="328"/>
      <c r="F90" s="328"/>
      <c r="G90" s="2"/>
      <c r="H90" s="1"/>
      <c r="I90" s="85"/>
      <c r="K90" s="91"/>
      <c r="M90" s="87"/>
      <c r="O90" s="87"/>
      <c r="Q90" s="87"/>
      <c r="S90" s="87"/>
      <c r="U90" s="87"/>
      <c r="W90" s="87"/>
      <c r="Y90" s="87"/>
      <c r="Z90" s="103"/>
      <c r="AA90" s="89"/>
      <c r="AB90" s="103"/>
      <c r="AC90" s="89"/>
      <c r="AE90" s="87"/>
    </row>
    <row r="91" spans="1:32" s="101" customFormat="1" ht="12" x14ac:dyDescent="0.2">
      <c r="A91" s="190" t="s">
        <v>66</v>
      </c>
      <c r="B91" s="329" t="s">
        <v>67</v>
      </c>
      <c r="C91" s="329"/>
      <c r="D91" s="329" t="s">
        <v>68</v>
      </c>
      <c r="E91" s="329"/>
      <c r="F91" s="329"/>
      <c r="G91" s="4"/>
      <c r="H91" s="190"/>
      <c r="I91" s="91"/>
      <c r="K91" s="91"/>
      <c r="M91" s="87"/>
      <c r="O91" s="87"/>
      <c r="Q91" s="87"/>
      <c r="S91" s="87"/>
      <c r="U91" s="87"/>
      <c r="W91" s="87"/>
      <c r="Y91" s="87"/>
      <c r="Z91" s="103"/>
      <c r="AA91" s="89"/>
      <c r="AB91" s="103"/>
      <c r="AC91" s="89"/>
      <c r="AE91" s="87"/>
    </row>
    <row r="92" spans="1:32" s="101" customFormat="1" ht="12" x14ac:dyDescent="0.2">
      <c r="A92" s="4"/>
      <c r="B92" s="5"/>
      <c r="C92" s="5"/>
      <c r="D92" s="4"/>
      <c r="E92" s="4"/>
      <c r="F92" s="2"/>
      <c r="G92" s="4"/>
      <c r="H92" s="4"/>
      <c r="I92" s="87"/>
      <c r="K92" s="91"/>
      <c r="M92" s="87"/>
      <c r="O92" s="87"/>
      <c r="Q92" s="87"/>
      <c r="S92" s="87"/>
      <c r="U92" s="87"/>
      <c r="W92" s="87"/>
      <c r="Y92" s="87"/>
      <c r="Z92" s="103"/>
      <c r="AA92" s="89"/>
      <c r="AB92" s="103"/>
      <c r="AC92" s="89"/>
      <c r="AE92" s="87"/>
    </row>
    <row r="97" spans="1:31" s="101" customFormat="1" ht="12" x14ac:dyDescent="0.2">
      <c r="A97" s="4"/>
      <c r="B97" s="5"/>
      <c r="C97" s="5"/>
      <c r="D97" s="2"/>
      <c r="E97" s="4"/>
      <c r="F97" s="4"/>
      <c r="G97" s="4"/>
      <c r="H97" s="4"/>
      <c r="I97" s="87"/>
      <c r="K97" s="91"/>
      <c r="M97" s="87"/>
      <c r="O97" s="87"/>
      <c r="Q97" s="87"/>
      <c r="S97" s="87"/>
      <c r="U97" s="87"/>
      <c r="W97" s="87"/>
      <c r="Y97" s="87"/>
      <c r="Z97" s="103"/>
      <c r="AA97" s="89"/>
      <c r="AB97" s="103"/>
      <c r="AC97" s="89"/>
      <c r="AE97" s="87"/>
    </row>
  </sheetData>
  <sheetProtection formatCells="0" formatColumns="0" formatRows="0" insertColumns="0" insertRows="0" insertHyperlinks="0" deleteColumns="0" deleteRows="0" sort="0" autoFilter="0" pivotTables="0"/>
  <mergeCells count="12">
    <mergeCell ref="B90:C90"/>
    <mergeCell ref="D90:F90"/>
    <mergeCell ref="B91:C91"/>
    <mergeCell ref="D91:F91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2" right="0.2" top="0.3" bottom="0.5" header="0.3" footer="0.3"/>
  <pageSetup paperSize="5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7"/>
  <sheetViews>
    <sheetView tabSelected="1" view="pageBreakPreview" zoomScale="118" workbookViewId="0">
      <selection activeCell="G21" sqref="G21"/>
    </sheetView>
  </sheetViews>
  <sheetFormatPr defaultRowHeight="15" x14ac:dyDescent="0.25"/>
  <cols>
    <col min="1" max="1" width="48.7109375" style="4" customWidth="1"/>
    <col min="2" max="2" width="15.42578125" style="5" customWidth="1"/>
    <col min="3" max="3" width="15.7109375" style="5" customWidth="1"/>
    <col min="4" max="5" width="12.28515625" style="4" customWidth="1"/>
    <col min="6" max="6" width="15.5703125" style="4" customWidth="1"/>
    <col min="7" max="7" width="14.85546875" style="4" customWidth="1"/>
    <col min="8" max="8" width="14.28515625" style="4" customWidth="1"/>
    <col min="9" max="9" width="14.28515625" style="87" customWidth="1"/>
    <col min="10" max="10" width="10.5703125" style="101" customWidth="1"/>
    <col min="11" max="11" width="10.5703125" style="91" customWidth="1"/>
    <col min="12" max="12" width="9.42578125" style="101" customWidth="1"/>
    <col min="13" max="13" width="12.28515625" style="87" customWidth="1"/>
    <col min="14" max="14" width="10.140625" style="101" customWidth="1"/>
    <col min="15" max="15" width="10.140625" style="87" customWidth="1"/>
    <col min="16" max="16" width="13" style="101" customWidth="1"/>
    <col min="17" max="17" width="13" style="87" customWidth="1"/>
    <col min="18" max="18" width="16" style="101" customWidth="1"/>
    <col min="19" max="19" width="16" style="87" customWidth="1"/>
    <col min="20" max="20" width="14.140625" style="101" customWidth="1"/>
    <col min="21" max="21" width="14.140625" style="87" customWidth="1"/>
    <col min="22" max="22" width="12" style="101" customWidth="1"/>
    <col min="23" max="23" width="12" style="87" customWidth="1"/>
    <col min="24" max="24" width="12.85546875" style="101" customWidth="1"/>
    <col min="25" max="25" width="12.85546875" style="87" customWidth="1"/>
    <col min="26" max="26" width="13.85546875" style="103" customWidth="1"/>
    <col min="27" max="27" width="13.85546875" style="89" customWidth="1"/>
    <col min="28" max="28" width="12.42578125" style="103" customWidth="1"/>
    <col min="29" max="29" width="12.42578125" style="89" customWidth="1"/>
    <col min="30" max="30" width="11.7109375" style="101" customWidth="1"/>
    <col min="31" max="31" width="11.7109375" style="87" customWidth="1"/>
    <col min="32" max="32" width="13.28515625" style="101" customWidth="1"/>
    <col min="33" max="33" width="9.140625" style="4" customWidth="1"/>
  </cols>
  <sheetData>
    <row r="1" spans="1:32" s="2" customFormat="1" ht="12" x14ac:dyDescent="0.2">
      <c r="A1" s="118" t="s">
        <v>0</v>
      </c>
      <c r="H1" s="1"/>
      <c r="I1" s="85"/>
      <c r="J1" s="99"/>
      <c r="K1" s="85"/>
      <c r="L1" s="99"/>
      <c r="M1" s="95"/>
      <c r="N1" s="99"/>
      <c r="O1" s="95"/>
      <c r="P1" s="99"/>
      <c r="Q1" s="95"/>
      <c r="R1" s="99"/>
      <c r="S1" s="95"/>
      <c r="T1" s="99"/>
      <c r="U1" s="95"/>
      <c r="V1" s="99"/>
      <c r="W1" s="95"/>
      <c r="X1" s="99"/>
      <c r="Y1" s="95"/>
      <c r="Z1" s="115"/>
      <c r="AA1" s="90"/>
      <c r="AB1" s="115"/>
      <c r="AC1" s="90"/>
      <c r="AD1" s="99"/>
      <c r="AE1" s="95"/>
      <c r="AF1" s="99"/>
    </row>
    <row r="2" spans="1:32" s="2" customFormat="1" ht="12" x14ac:dyDescent="0.2">
      <c r="A2" s="118" t="s">
        <v>1</v>
      </c>
      <c r="H2" s="1"/>
      <c r="I2" s="85"/>
      <c r="J2" s="99"/>
      <c r="K2" s="85"/>
      <c r="L2" s="99"/>
      <c r="M2" s="95"/>
      <c r="N2" s="99"/>
      <c r="O2" s="95"/>
      <c r="P2" s="99"/>
      <c r="Q2" s="95"/>
      <c r="R2" s="99"/>
      <c r="S2" s="95"/>
      <c r="T2" s="99"/>
      <c r="U2" s="95"/>
      <c r="V2" s="99"/>
      <c r="W2" s="95"/>
      <c r="X2" s="99"/>
      <c r="Y2" s="95"/>
      <c r="Z2" s="115"/>
      <c r="AA2" s="90"/>
      <c r="AB2" s="115"/>
      <c r="AC2" s="90"/>
      <c r="AD2" s="99"/>
      <c r="AE2" s="95"/>
      <c r="AF2" s="99"/>
    </row>
    <row r="3" spans="1:32" s="2" customFormat="1" ht="4.5" customHeight="1" x14ac:dyDescent="0.2">
      <c r="H3" s="1"/>
      <c r="I3" s="85"/>
      <c r="J3" s="99"/>
      <c r="K3" s="85"/>
      <c r="L3" s="99"/>
      <c r="M3" s="95"/>
      <c r="N3" s="99"/>
      <c r="O3" s="95"/>
      <c r="P3" s="99"/>
      <c r="Q3" s="95"/>
      <c r="R3" s="99"/>
      <c r="S3" s="95"/>
      <c r="T3" s="99"/>
      <c r="U3" s="95"/>
      <c r="V3" s="99"/>
      <c r="W3" s="95"/>
      <c r="X3" s="99"/>
      <c r="Y3" s="95"/>
      <c r="Z3" s="115"/>
      <c r="AA3" s="90"/>
      <c r="AB3" s="115"/>
      <c r="AC3" s="90"/>
      <c r="AD3" s="99"/>
      <c r="AE3" s="95"/>
      <c r="AF3" s="99"/>
    </row>
    <row r="4" spans="1:32" s="2" customFormat="1" ht="12" x14ac:dyDescent="0.2">
      <c r="A4" s="328" t="s">
        <v>2</v>
      </c>
      <c r="B4" s="328"/>
      <c r="C4" s="328"/>
      <c r="D4" s="328"/>
      <c r="E4" s="328"/>
      <c r="F4" s="328"/>
      <c r="G4" s="328"/>
      <c r="H4" s="1"/>
      <c r="I4" s="85"/>
      <c r="J4" s="99"/>
      <c r="K4" s="85"/>
      <c r="L4" s="99"/>
      <c r="M4" s="95"/>
      <c r="N4" s="99"/>
      <c r="O4" s="95"/>
      <c r="P4" s="99"/>
      <c r="Q4" s="95"/>
      <c r="R4" s="99"/>
      <c r="S4" s="95"/>
      <c r="T4" s="99"/>
      <c r="U4" s="95"/>
      <c r="V4" s="99"/>
      <c r="W4" s="95"/>
      <c r="X4" s="99"/>
      <c r="Y4" s="95"/>
      <c r="Z4" s="115"/>
      <c r="AA4" s="90"/>
      <c r="AB4" s="115"/>
      <c r="AC4" s="90"/>
      <c r="AD4" s="99"/>
      <c r="AE4" s="95"/>
      <c r="AF4" s="99"/>
    </row>
    <row r="5" spans="1:32" s="2" customFormat="1" ht="12" x14ac:dyDescent="0.2">
      <c r="A5" s="1"/>
      <c r="B5" s="1"/>
      <c r="C5" s="1"/>
      <c r="D5" s="1"/>
      <c r="E5" s="1"/>
      <c r="F5" s="1"/>
      <c r="G5" s="1"/>
      <c r="H5" s="1"/>
      <c r="I5" s="85"/>
      <c r="J5" s="99"/>
      <c r="K5" s="85"/>
      <c r="L5" s="99"/>
      <c r="M5" s="95"/>
      <c r="N5" s="99"/>
      <c r="O5" s="95"/>
      <c r="P5" s="99"/>
      <c r="Q5" s="95"/>
      <c r="R5" s="99"/>
      <c r="S5" s="95"/>
      <c r="T5" s="99"/>
      <c r="U5" s="95"/>
      <c r="V5" s="99"/>
      <c r="W5" s="95"/>
      <c r="X5" s="99"/>
      <c r="Y5" s="95"/>
      <c r="Z5" s="115"/>
      <c r="AA5" s="90"/>
      <c r="AB5" s="115"/>
      <c r="AC5" s="90"/>
      <c r="AD5" s="99"/>
      <c r="AE5" s="95"/>
      <c r="AF5" s="99"/>
    </row>
    <row r="6" spans="1:32" s="2" customFormat="1" ht="12" x14ac:dyDescent="0.2">
      <c r="A6" s="120" t="s">
        <v>3</v>
      </c>
      <c r="B6" s="1"/>
      <c r="C6" s="1"/>
      <c r="D6" s="120" t="s">
        <v>4</v>
      </c>
      <c r="E6" s="1"/>
      <c r="F6" s="1"/>
      <c r="G6" s="1"/>
      <c r="H6" s="1"/>
      <c r="I6" s="85"/>
      <c r="J6" s="99"/>
      <c r="K6" s="85"/>
      <c r="L6" s="99"/>
      <c r="M6" s="95"/>
      <c r="N6" s="99"/>
      <c r="O6" s="95"/>
      <c r="P6" s="99"/>
      <c r="Q6" s="95"/>
      <c r="R6" s="99"/>
      <c r="S6" s="95"/>
      <c r="T6" s="99"/>
      <c r="U6" s="95"/>
      <c r="V6" s="99"/>
      <c r="W6" s="95"/>
      <c r="X6" s="99"/>
      <c r="Y6" s="95"/>
      <c r="Z6" s="115"/>
      <c r="AA6" s="90"/>
      <c r="AB6" s="115"/>
      <c r="AC6" s="90"/>
      <c r="AD6" s="99"/>
      <c r="AE6" s="95"/>
      <c r="AF6" s="99"/>
    </row>
    <row r="7" spans="1:32" x14ac:dyDescent="0.25">
      <c r="A7" s="2" t="s">
        <v>5</v>
      </c>
      <c r="B7" s="2"/>
      <c r="C7" s="2"/>
      <c r="D7" s="120" t="s">
        <v>73</v>
      </c>
      <c r="E7" s="2"/>
      <c r="F7" s="2"/>
      <c r="G7" s="2"/>
      <c r="H7" s="1"/>
      <c r="I7" s="86" t="s">
        <v>7</v>
      </c>
      <c r="J7" s="100" t="s">
        <v>8</v>
      </c>
      <c r="K7" s="86" t="s">
        <v>7</v>
      </c>
      <c r="L7" s="100" t="s">
        <v>9</v>
      </c>
      <c r="M7" s="86" t="s">
        <v>7</v>
      </c>
      <c r="N7" s="100" t="s">
        <v>10</v>
      </c>
      <c r="O7" s="86" t="s">
        <v>7</v>
      </c>
      <c r="P7" s="100" t="s">
        <v>11</v>
      </c>
      <c r="Q7" s="86" t="s">
        <v>7</v>
      </c>
      <c r="R7" s="100" t="s">
        <v>12</v>
      </c>
      <c r="S7" s="86" t="s">
        <v>7</v>
      </c>
      <c r="T7" s="100" t="s">
        <v>13</v>
      </c>
      <c r="U7" s="86" t="s">
        <v>7</v>
      </c>
      <c r="V7" s="100" t="s">
        <v>14</v>
      </c>
      <c r="W7" s="86" t="s">
        <v>7</v>
      </c>
      <c r="X7" s="100" t="s">
        <v>15</v>
      </c>
      <c r="Y7" s="86" t="s">
        <v>7</v>
      </c>
      <c r="Z7" s="106" t="s">
        <v>16</v>
      </c>
      <c r="AA7" s="86" t="s">
        <v>7</v>
      </c>
      <c r="AB7" s="106" t="s">
        <v>17</v>
      </c>
      <c r="AC7" s="86" t="s">
        <v>7</v>
      </c>
      <c r="AD7" s="100" t="s">
        <v>18</v>
      </c>
      <c r="AE7" s="86" t="s">
        <v>7</v>
      </c>
      <c r="AF7" s="100" t="s">
        <v>19</v>
      </c>
    </row>
    <row r="8" spans="1:32" s="2" customFormat="1" ht="12" x14ac:dyDescent="0.2">
      <c r="A8" s="2" t="s">
        <v>20</v>
      </c>
      <c r="H8" s="1"/>
      <c r="I8" s="85"/>
      <c r="J8" s="99"/>
      <c r="K8" s="85"/>
      <c r="L8" s="99"/>
      <c r="M8" s="95"/>
      <c r="N8" s="99"/>
      <c r="O8" s="95"/>
      <c r="P8" s="99"/>
      <c r="Q8" s="95"/>
      <c r="R8" s="99"/>
      <c r="S8" s="95"/>
      <c r="T8" s="99"/>
      <c r="U8" s="95"/>
      <c r="V8" s="99"/>
      <c r="W8" s="95"/>
      <c r="X8" s="99"/>
      <c r="Y8" s="95"/>
      <c r="Z8" s="115"/>
      <c r="AA8" s="90"/>
      <c r="AB8" s="115"/>
      <c r="AC8" s="90"/>
      <c r="AD8" s="99"/>
      <c r="AE8" s="95"/>
      <c r="AF8" s="99"/>
    </row>
    <row r="9" spans="1:32" ht="11.25" customHeight="1" x14ac:dyDescent="0.25">
      <c r="A9" s="2" t="s">
        <v>21</v>
      </c>
    </row>
    <row r="10" spans="1:32" ht="15" customHeight="1" x14ac:dyDescent="0.25">
      <c r="A10" s="330" t="s">
        <v>22</v>
      </c>
      <c r="B10" s="331" t="s">
        <v>23</v>
      </c>
      <c r="C10" s="331" t="s">
        <v>24</v>
      </c>
      <c r="D10" s="332" t="s">
        <v>25</v>
      </c>
      <c r="E10" s="332" t="s">
        <v>26</v>
      </c>
      <c r="F10" s="332" t="s">
        <v>27</v>
      </c>
      <c r="G10" s="332" t="s">
        <v>28</v>
      </c>
      <c r="H10" s="6"/>
      <c r="I10" s="88"/>
    </row>
    <row r="11" spans="1:32" x14ac:dyDescent="0.25">
      <c r="A11" s="330"/>
      <c r="B11" s="331"/>
      <c r="C11" s="331"/>
      <c r="D11" s="332"/>
      <c r="E11" s="332"/>
      <c r="F11" s="332"/>
      <c r="G11" s="332"/>
      <c r="H11" s="6"/>
      <c r="I11" s="88"/>
    </row>
    <row r="12" spans="1:32" ht="4.5" customHeight="1" x14ac:dyDescent="0.25">
      <c r="A12" s="330"/>
      <c r="B12" s="331"/>
      <c r="C12" s="331"/>
      <c r="D12" s="332"/>
      <c r="E12" s="332"/>
      <c r="F12" s="332"/>
      <c r="G12" s="332"/>
      <c r="H12" s="6"/>
      <c r="I12" s="88"/>
    </row>
    <row r="13" spans="1:32" x14ac:dyDescent="0.25">
      <c r="A13" s="7" t="s">
        <v>29</v>
      </c>
      <c r="B13" s="8"/>
      <c r="C13" s="8"/>
      <c r="D13" s="9"/>
      <c r="E13" s="9"/>
      <c r="F13" s="9"/>
      <c r="G13" s="9"/>
    </row>
    <row r="14" spans="1:32" x14ac:dyDescent="0.25">
      <c r="A14" s="9" t="s">
        <v>30</v>
      </c>
      <c r="B14" s="8">
        <v>14146494.17</v>
      </c>
      <c r="C14" s="8">
        <v>33008486.390000001</v>
      </c>
      <c r="D14" s="9"/>
      <c r="E14" s="9"/>
      <c r="F14" s="9"/>
      <c r="G14" s="8">
        <f>SUM(B14:F14)</f>
        <v>47154980.560000002</v>
      </c>
      <c r="H14" s="5"/>
      <c r="I14" s="89"/>
    </row>
    <row r="15" spans="1:32" x14ac:dyDescent="0.25">
      <c r="A15" s="9" t="s">
        <v>31</v>
      </c>
      <c r="B15" s="8"/>
      <c r="C15" s="8"/>
      <c r="D15" s="9"/>
      <c r="E15" s="9"/>
      <c r="F15" s="9"/>
      <c r="G15" s="8">
        <f>SUM(C16:C24)</f>
        <v>42737670.789999999</v>
      </c>
      <c r="H15" s="5"/>
      <c r="I15" s="89"/>
    </row>
    <row r="16" spans="1:32" x14ac:dyDescent="0.25">
      <c r="A16" s="10">
        <v>2024</v>
      </c>
      <c r="B16" s="8"/>
      <c r="C16" s="8">
        <v>645903.81000000006</v>
      </c>
      <c r="D16" s="9"/>
      <c r="E16" s="9"/>
      <c r="F16" s="9"/>
      <c r="G16" s="8"/>
      <c r="H16" s="5"/>
      <c r="I16" s="89"/>
    </row>
    <row r="17" spans="1:19" x14ac:dyDescent="0.25">
      <c r="A17" s="10">
        <v>2023</v>
      </c>
      <c r="B17" s="8"/>
      <c r="C17" s="8">
        <f>8992264.36-5442264.36</f>
        <v>3550000</v>
      </c>
      <c r="D17" s="9"/>
      <c r="E17" s="9"/>
      <c r="F17" s="9"/>
      <c r="G17" s="8"/>
      <c r="H17" s="5"/>
      <c r="I17" s="89"/>
    </row>
    <row r="18" spans="1:19" x14ac:dyDescent="0.25">
      <c r="A18" s="10">
        <v>2022</v>
      </c>
      <c r="B18" s="8"/>
      <c r="C18" s="8">
        <v>3565357.18</v>
      </c>
      <c r="D18" s="9"/>
      <c r="E18" s="9"/>
      <c r="F18" s="9"/>
      <c r="G18" s="8"/>
      <c r="H18" s="5"/>
      <c r="I18" s="89"/>
    </row>
    <row r="19" spans="1:19" x14ac:dyDescent="0.25">
      <c r="A19" s="10">
        <v>2021</v>
      </c>
      <c r="B19" s="8"/>
      <c r="C19" s="8">
        <v>5400000</v>
      </c>
      <c r="D19" s="9"/>
      <c r="E19" s="9"/>
      <c r="F19" s="9"/>
      <c r="G19" s="8"/>
    </row>
    <row r="20" spans="1:19" x14ac:dyDescent="0.25">
      <c r="A20" s="10">
        <v>2020</v>
      </c>
      <c r="B20" s="8"/>
      <c r="C20" s="8">
        <v>6303424.7000000002</v>
      </c>
      <c r="D20" s="9"/>
      <c r="E20" s="9"/>
      <c r="F20" s="9"/>
      <c r="G20" s="8"/>
      <c r="H20" s="5"/>
      <c r="I20" s="89"/>
    </row>
    <row r="21" spans="1:19" x14ac:dyDescent="0.25">
      <c r="A21" s="10">
        <v>2019</v>
      </c>
      <c r="B21" s="8"/>
      <c r="C21" s="5">
        <f>8919450-276100-89805</f>
        <v>8553545</v>
      </c>
      <c r="D21" s="9"/>
      <c r="E21" s="9"/>
      <c r="F21" s="9"/>
      <c r="G21" s="8"/>
      <c r="H21" s="5"/>
      <c r="I21" s="89"/>
    </row>
    <row r="22" spans="1:19" x14ac:dyDescent="0.25">
      <c r="A22" s="10">
        <v>2018</v>
      </c>
      <c r="B22" s="8"/>
      <c r="C22" s="8">
        <v>2339826.94</v>
      </c>
      <c r="D22" s="9"/>
      <c r="E22" s="9"/>
      <c r="F22" s="9"/>
      <c r="G22" s="8"/>
      <c r="H22" s="5"/>
      <c r="I22" s="89"/>
    </row>
    <row r="23" spans="1:19" x14ac:dyDescent="0.25">
      <c r="A23" s="10">
        <v>2017</v>
      </c>
      <c r="B23" s="8"/>
      <c r="C23" s="8">
        <f>9920996.5-2306300</f>
        <v>7614696.5</v>
      </c>
      <c r="D23" s="9"/>
      <c r="E23" s="9"/>
      <c r="F23" s="9"/>
      <c r="G23" s="8"/>
      <c r="H23" s="5"/>
      <c r="I23" s="89"/>
    </row>
    <row r="24" spans="1:19" x14ac:dyDescent="0.25">
      <c r="A24" s="10">
        <v>2016</v>
      </c>
      <c r="B24" s="8"/>
      <c r="C24" s="8">
        <v>4764916.66</v>
      </c>
      <c r="D24" s="9"/>
      <c r="E24" s="9"/>
      <c r="F24" s="9"/>
      <c r="G24" s="8"/>
      <c r="H24" s="5"/>
      <c r="I24" s="89"/>
    </row>
    <row r="25" spans="1:19" ht="17.25" customHeight="1" x14ac:dyDescent="0.25">
      <c r="A25" s="11" t="s">
        <v>32</v>
      </c>
      <c r="B25" s="8"/>
      <c r="C25" s="8"/>
      <c r="D25" s="9"/>
      <c r="E25" s="9"/>
      <c r="F25" s="9"/>
      <c r="G25" s="8">
        <f>SUM(C26:C30)</f>
        <v>60734889.479999997</v>
      </c>
      <c r="H25" s="5"/>
      <c r="I25" s="89"/>
    </row>
    <row r="26" spans="1:19" x14ac:dyDescent="0.25">
      <c r="A26" s="12">
        <v>2020</v>
      </c>
      <c r="B26" s="8"/>
      <c r="C26" s="8">
        <f>6683258.27</f>
        <v>6683258.2699999996</v>
      </c>
      <c r="D26" s="9"/>
      <c r="E26" s="9"/>
      <c r="F26" s="9"/>
      <c r="G26" s="8"/>
      <c r="H26" s="5"/>
      <c r="I26" s="89"/>
      <c r="R26" s="103"/>
      <c r="S26" s="89"/>
    </row>
    <row r="27" spans="1:19" x14ac:dyDescent="0.25">
      <c r="A27" s="12">
        <v>2021</v>
      </c>
      <c r="B27" s="8"/>
      <c r="C27" s="8">
        <v>8583365.7699999996</v>
      </c>
      <c r="D27" s="9"/>
      <c r="E27" s="9"/>
      <c r="F27" s="9"/>
      <c r="G27" s="8"/>
      <c r="H27" s="5"/>
      <c r="I27" s="89"/>
      <c r="R27" s="103"/>
      <c r="S27" s="89"/>
    </row>
    <row r="28" spans="1:19" x14ac:dyDescent="0.25">
      <c r="A28" s="12">
        <v>2022</v>
      </c>
      <c r="B28" s="8"/>
      <c r="C28" s="8">
        <v>21792849.48</v>
      </c>
      <c r="D28" s="9"/>
      <c r="E28" s="9"/>
      <c r="F28" s="9"/>
      <c r="G28" s="8"/>
      <c r="H28" s="5"/>
      <c r="I28" s="89"/>
      <c r="R28" s="103"/>
      <c r="S28" s="89"/>
    </row>
    <row r="29" spans="1:19" x14ac:dyDescent="0.25">
      <c r="A29" s="12">
        <v>2023</v>
      </c>
      <c r="B29" s="8"/>
      <c r="C29" s="8">
        <v>12972600.92</v>
      </c>
      <c r="D29" s="9"/>
      <c r="E29" s="9"/>
      <c r="F29" s="9"/>
      <c r="G29" s="8"/>
      <c r="H29" s="5"/>
      <c r="I29" s="89"/>
      <c r="R29" s="103"/>
      <c r="S29" s="89"/>
    </row>
    <row r="30" spans="1:19" x14ac:dyDescent="0.25">
      <c r="A30" s="12">
        <v>2024</v>
      </c>
      <c r="B30" s="8"/>
      <c r="C30" s="8">
        <v>10702815.039999999</v>
      </c>
      <c r="D30" s="9"/>
      <c r="E30" s="9"/>
      <c r="F30" s="9"/>
      <c r="G30" s="8"/>
      <c r="H30" s="5"/>
      <c r="I30" s="89"/>
      <c r="R30" s="103"/>
      <c r="S30" s="89"/>
    </row>
    <row r="31" spans="1:19" x14ac:dyDescent="0.25">
      <c r="A31" s="12"/>
      <c r="B31" s="8"/>
      <c r="C31" s="8"/>
      <c r="D31" s="9"/>
      <c r="E31" s="9"/>
      <c r="F31" s="9"/>
      <c r="G31" s="8"/>
      <c r="H31" s="5"/>
      <c r="I31" s="89"/>
      <c r="R31" s="103"/>
      <c r="S31" s="89"/>
    </row>
    <row r="32" spans="1:19" x14ac:dyDescent="0.25">
      <c r="A32" s="9" t="s">
        <v>33</v>
      </c>
      <c r="B32" s="8"/>
      <c r="C32" s="8">
        <v>255640</v>
      </c>
      <c r="D32" s="9"/>
      <c r="E32" s="9"/>
      <c r="F32" s="9"/>
      <c r="G32" s="8">
        <f>C32</f>
        <v>255640</v>
      </c>
      <c r="H32" s="5"/>
      <c r="I32" s="89"/>
      <c r="L32" s="102"/>
      <c r="M32" s="96"/>
      <c r="R32" s="103"/>
      <c r="S32" s="89"/>
    </row>
    <row r="33" spans="1:32" s="4" customFormat="1" ht="10.5" customHeight="1" x14ac:dyDescent="0.2">
      <c r="A33" s="13"/>
      <c r="B33" s="8"/>
      <c r="C33" s="8"/>
      <c r="D33" s="9"/>
      <c r="E33" s="8"/>
      <c r="F33" s="8"/>
      <c r="G33" s="8"/>
      <c r="H33" s="5"/>
      <c r="I33" s="89"/>
      <c r="J33" s="101"/>
      <c r="K33" s="91"/>
      <c r="L33" s="101"/>
      <c r="M33" s="87"/>
      <c r="N33" s="101"/>
      <c r="O33" s="87"/>
      <c r="P33" s="101"/>
      <c r="Q33" s="87"/>
      <c r="R33" s="103"/>
      <c r="S33" s="89"/>
      <c r="T33" s="101"/>
      <c r="U33" s="87"/>
      <c r="V33" s="101"/>
      <c r="W33" s="87"/>
      <c r="X33" s="101"/>
      <c r="Y33" s="87"/>
      <c r="Z33" s="103"/>
      <c r="AA33" s="89"/>
      <c r="AB33" s="103"/>
      <c r="AC33" s="89"/>
      <c r="AD33" s="101"/>
      <c r="AE33" s="87"/>
      <c r="AF33" s="101"/>
    </row>
    <row r="34" spans="1:32" s="4" customFormat="1" ht="12" x14ac:dyDescent="0.2">
      <c r="A34" s="7" t="s">
        <v>34</v>
      </c>
      <c r="B34" s="14">
        <f>+B14</f>
        <v>14146494.17</v>
      </c>
      <c r="C34" s="14">
        <f>SUM(C14:C32)</f>
        <v>136736686.66</v>
      </c>
      <c r="D34" s="7"/>
      <c r="E34" s="14"/>
      <c r="F34" s="14">
        <f>SUM(F33:F33)</f>
        <v>0</v>
      </c>
      <c r="G34" s="14">
        <f>SUM(G14:G33)</f>
        <v>150883180.83000001</v>
      </c>
      <c r="H34" s="3"/>
      <c r="I34" s="90"/>
      <c r="J34" s="101"/>
      <c r="K34" s="91"/>
      <c r="L34" s="101"/>
      <c r="M34" s="87"/>
      <c r="N34" s="101"/>
      <c r="O34" s="87"/>
      <c r="P34" s="101"/>
      <c r="Q34" s="87"/>
      <c r="R34" s="103"/>
      <c r="S34" s="89"/>
      <c r="T34" s="101"/>
      <c r="U34" s="87"/>
      <c r="V34" s="101"/>
      <c r="W34" s="87"/>
      <c r="X34" s="101"/>
      <c r="Y34" s="87"/>
      <c r="Z34" s="103"/>
      <c r="AA34" s="89"/>
      <c r="AB34" s="103"/>
      <c r="AC34" s="89"/>
      <c r="AD34" s="101"/>
      <c r="AE34" s="87"/>
      <c r="AF34" s="101"/>
    </row>
    <row r="35" spans="1:32" s="4" customFormat="1" ht="12" x14ac:dyDescent="0.2">
      <c r="A35" s="7" t="s">
        <v>35</v>
      </c>
      <c r="B35" s="8"/>
      <c r="C35" s="8"/>
      <c r="D35" s="9"/>
      <c r="E35" s="9"/>
      <c r="F35" s="9"/>
      <c r="G35" s="9"/>
      <c r="I35" s="87"/>
      <c r="J35" s="101"/>
      <c r="K35" s="91"/>
      <c r="L35" s="101"/>
      <c r="M35" s="87"/>
      <c r="N35" s="101"/>
      <c r="O35" s="87"/>
      <c r="P35" s="101"/>
      <c r="Q35" s="87"/>
      <c r="R35" s="103"/>
      <c r="S35" s="89"/>
      <c r="T35" s="101"/>
      <c r="U35" s="87"/>
      <c r="V35" s="101"/>
      <c r="W35" s="87"/>
      <c r="X35" s="101"/>
      <c r="Y35" s="87"/>
      <c r="Z35" s="103"/>
      <c r="AA35" s="89"/>
      <c r="AB35" s="103"/>
      <c r="AC35" s="89"/>
      <c r="AD35" s="101"/>
      <c r="AE35" s="87"/>
      <c r="AF35" s="101"/>
    </row>
    <row r="36" spans="1:32" s="4" customFormat="1" ht="12" x14ac:dyDescent="0.2">
      <c r="A36" s="7" t="s">
        <v>36</v>
      </c>
      <c r="B36" s="8"/>
      <c r="C36" s="8"/>
      <c r="D36" s="9"/>
      <c r="E36" s="9"/>
      <c r="F36" s="9"/>
      <c r="G36" s="9"/>
      <c r="I36" s="87"/>
      <c r="J36" s="101"/>
      <c r="K36" s="91"/>
      <c r="L36" s="101"/>
      <c r="M36" s="87"/>
      <c r="N36" s="101"/>
      <c r="O36" s="87"/>
      <c r="P36" s="101"/>
      <c r="Q36" s="87"/>
      <c r="R36" s="103"/>
      <c r="S36" s="89"/>
      <c r="T36" s="101"/>
      <c r="U36" s="87"/>
      <c r="V36" s="101"/>
      <c r="W36" s="87"/>
      <c r="X36" s="101"/>
      <c r="Y36" s="87"/>
      <c r="Z36" s="103"/>
      <c r="AA36" s="89"/>
      <c r="AB36" s="103"/>
      <c r="AC36" s="89"/>
      <c r="AD36" s="101"/>
      <c r="AE36" s="87"/>
      <c r="AF36" s="101"/>
    </row>
    <row r="37" spans="1:32" s="4" customFormat="1" ht="27.75" customHeight="1" x14ac:dyDescent="0.2">
      <c r="A37" s="169" t="s">
        <v>37</v>
      </c>
      <c r="C37" s="8">
        <v>7952.45</v>
      </c>
      <c r="D37" s="9"/>
      <c r="E37" s="9"/>
      <c r="F37" s="9"/>
      <c r="G37" s="9"/>
      <c r="I37" s="87"/>
      <c r="J37" s="102"/>
      <c r="K37" s="50" t="s">
        <v>70</v>
      </c>
      <c r="L37" s="102">
        <v>7952.45</v>
      </c>
      <c r="M37" s="96"/>
      <c r="N37" s="107">
        <f>SUM(N38)</f>
        <v>0</v>
      </c>
      <c r="O37" s="110"/>
      <c r="P37" s="102">
        <f>SUM(P38:P38)</f>
        <v>0</v>
      </c>
      <c r="Q37" s="96"/>
      <c r="R37" s="102"/>
      <c r="S37" s="96"/>
      <c r="T37" s="107"/>
      <c r="U37" s="97"/>
      <c r="V37" s="102"/>
      <c r="W37" s="96"/>
      <c r="X37" s="112"/>
      <c r="Y37" s="96"/>
      <c r="Z37" s="112"/>
      <c r="AA37" s="109"/>
      <c r="AB37" s="112">
        <f>SUM(AB38)</f>
        <v>0</v>
      </c>
      <c r="AC37" s="90"/>
      <c r="AD37" s="114">
        <f>SUM(AD38)</f>
        <v>0</v>
      </c>
      <c r="AE37" s="108"/>
      <c r="AF37" s="112">
        <f>SUM(AF38:AF38)</f>
        <v>0</v>
      </c>
    </row>
    <row r="38" spans="1:32" s="4" customFormat="1" ht="12" customHeight="1" x14ac:dyDescent="0.2">
      <c r="A38" s="166"/>
      <c r="B38" s="8"/>
      <c r="C38" s="8"/>
      <c r="D38" s="9"/>
      <c r="E38" s="9"/>
      <c r="F38" s="9"/>
      <c r="G38" s="9"/>
      <c r="I38" s="87"/>
      <c r="J38" s="102"/>
      <c r="K38" s="93"/>
      <c r="L38" s="103">
        <f>SUM(J37+L37)</f>
        <v>7952.45</v>
      </c>
      <c r="M38" s="93"/>
      <c r="N38" s="106"/>
      <c r="O38" s="111"/>
      <c r="P38" s="103"/>
      <c r="Q38" s="89"/>
      <c r="R38" s="103"/>
      <c r="S38" s="89"/>
      <c r="T38" s="106"/>
      <c r="U38" s="117"/>
      <c r="V38" s="103"/>
      <c r="W38" s="96"/>
      <c r="X38" s="102"/>
      <c r="Y38" s="89"/>
      <c r="Z38" s="115"/>
      <c r="AA38" s="89"/>
      <c r="AB38" s="103"/>
      <c r="AC38" s="90"/>
      <c r="AD38" s="121"/>
      <c r="AE38" s="159"/>
      <c r="AF38" s="115"/>
    </row>
    <row r="39" spans="1:32" s="4" customFormat="1" ht="12" customHeight="1" x14ac:dyDescent="0.2">
      <c r="A39" s="166" t="s">
        <v>38</v>
      </c>
      <c r="B39" s="8"/>
      <c r="C39" s="8"/>
      <c r="D39" s="8"/>
      <c r="E39" s="8"/>
      <c r="F39" s="8"/>
      <c r="G39" s="8"/>
      <c r="I39" s="87"/>
      <c r="J39" s="102"/>
      <c r="K39" s="94"/>
      <c r="L39" s="103"/>
      <c r="M39" s="93"/>
      <c r="N39" s="106"/>
      <c r="O39" s="111"/>
      <c r="P39" s="103"/>
      <c r="Q39" s="89"/>
      <c r="R39" s="103"/>
      <c r="S39" s="96"/>
      <c r="T39" s="107"/>
      <c r="U39" s="117"/>
      <c r="V39" s="112"/>
      <c r="W39" s="96"/>
      <c r="X39" s="112"/>
      <c r="Y39" s="96"/>
      <c r="Z39" s="112">
        <f>SUM(Z40:Z40)</f>
        <v>0</v>
      </c>
      <c r="AA39" s="109"/>
      <c r="AB39" s="112"/>
      <c r="AC39" s="90"/>
      <c r="AD39" s="114"/>
      <c r="AE39" s="159"/>
      <c r="AF39" s="115"/>
    </row>
    <row r="40" spans="1:32" s="4" customFormat="1" ht="12" customHeight="1" x14ac:dyDescent="0.2">
      <c r="A40" s="166"/>
      <c r="B40" s="8"/>
      <c r="C40" s="8"/>
      <c r="D40" s="8"/>
      <c r="E40" s="8"/>
      <c r="F40" s="8"/>
      <c r="G40" s="8"/>
      <c r="I40" s="87"/>
      <c r="J40" s="102"/>
      <c r="K40" s="94"/>
      <c r="L40" s="103"/>
      <c r="M40" s="93"/>
      <c r="N40" s="106"/>
      <c r="O40" s="111"/>
      <c r="P40" s="103"/>
      <c r="Q40" s="89"/>
      <c r="R40" s="103"/>
      <c r="S40" s="96"/>
      <c r="T40" s="107"/>
      <c r="U40" s="117"/>
      <c r="V40" s="103"/>
      <c r="W40" s="96"/>
      <c r="X40" s="102"/>
      <c r="Y40" s="96"/>
      <c r="Z40" s="115"/>
      <c r="AA40" s="109"/>
      <c r="AB40" s="112"/>
      <c r="AC40" s="90"/>
      <c r="AD40" s="114"/>
      <c r="AE40" s="159"/>
      <c r="AF40" s="115"/>
    </row>
    <row r="41" spans="1:32" s="4" customFormat="1" ht="12" customHeight="1" x14ac:dyDescent="0.2">
      <c r="A41" s="166" t="s">
        <v>39</v>
      </c>
      <c r="B41" s="8"/>
      <c r="C41" s="8"/>
      <c r="D41" s="9"/>
      <c r="E41" s="9"/>
      <c r="F41" s="9"/>
      <c r="G41" s="9"/>
      <c r="I41" s="87"/>
      <c r="J41" s="102"/>
      <c r="K41" s="94"/>
      <c r="L41" s="103"/>
      <c r="M41" s="93"/>
      <c r="N41" s="106"/>
      <c r="O41" s="111"/>
      <c r="P41" s="103"/>
      <c r="Q41" s="96"/>
      <c r="R41" s="102"/>
      <c r="S41" s="96"/>
      <c r="T41" s="104"/>
      <c r="U41" s="117"/>
      <c r="V41" s="103"/>
      <c r="W41" s="96"/>
      <c r="X41" s="102"/>
      <c r="Y41" s="96"/>
      <c r="Z41" s="112"/>
      <c r="AA41" s="109"/>
      <c r="AB41" s="112"/>
      <c r="AC41" s="90"/>
      <c r="AD41" s="114"/>
      <c r="AE41" s="159"/>
      <c r="AF41" s="112">
        <f>SUM(AF42)</f>
        <v>0</v>
      </c>
    </row>
    <row r="42" spans="1:32" s="4" customFormat="1" ht="12" customHeight="1" x14ac:dyDescent="0.2">
      <c r="A42" s="166"/>
      <c r="B42" s="8"/>
      <c r="C42" s="8"/>
      <c r="D42" s="9"/>
      <c r="E42" s="9"/>
      <c r="F42" s="9"/>
      <c r="G42" s="9"/>
      <c r="I42" s="87"/>
      <c r="J42" s="102"/>
      <c r="K42" s="94"/>
      <c r="L42" s="103"/>
      <c r="M42" s="93"/>
      <c r="N42" s="106"/>
      <c r="O42" s="111"/>
      <c r="P42" s="103"/>
      <c r="Q42" s="96"/>
      <c r="R42" s="102"/>
      <c r="S42" s="96"/>
      <c r="T42" s="104"/>
      <c r="U42" s="117"/>
      <c r="V42" s="103"/>
      <c r="W42" s="96"/>
      <c r="X42" s="102"/>
      <c r="Y42" s="96"/>
      <c r="Z42" s="112"/>
      <c r="AA42" s="109"/>
      <c r="AB42" s="112"/>
      <c r="AC42" s="90"/>
      <c r="AD42" s="114"/>
      <c r="AE42" s="159"/>
      <c r="AF42" s="103"/>
    </row>
    <row r="43" spans="1:32" s="4" customFormat="1" ht="30.75" customHeight="1" x14ac:dyDescent="0.2">
      <c r="A43" s="169" t="s">
        <v>40</v>
      </c>
      <c r="B43" s="8"/>
      <c r="C43" s="8"/>
      <c r="D43" s="9"/>
      <c r="E43" s="9"/>
      <c r="F43" s="9"/>
      <c r="G43" s="9"/>
      <c r="I43" s="87"/>
      <c r="J43" s="102"/>
      <c r="K43" s="94"/>
      <c r="L43" s="103"/>
      <c r="M43" s="93"/>
      <c r="N43" s="106"/>
      <c r="O43" s="111"/>
      <c r="P43" s="103"/>
      <c r="Q43" s="96"/>
      <c r="R43" s="102"/>
      <c r="S43" s="96"/>
      <c r="T43" s="104"/>
      <c r="U43" s="117"/>
      <c r="V43" s="103"/>
      <c r="W43" s="96"/>
      <c r="X43" s="102"/>
      <c r="Y43" s="96"/>
      <c r="Z43" s="112"/>
      <c r="AA43" s="109"/>
      <c r="AB43" s="112"/>
      <c r="AC43" s="90"/>
      <c r="AD43" s="114"/>
      <c r="AE43" s="159"/>
      <c r="AF43" s="115"/>
    </row>
    <row r="44" spans="1:32" s="4" customFormat="1" ht="12.75" customHeight="1" x14ac:dyDescent="0.2">
      <c r="A44" s="166"/>
      <c r="B44" s="8"/>
      <c r="C44" s="8"/>
      <c r="D44" s="9"/>
      <c r="E44" s="9"/>
      <c r="F44" s="9"/>
      <c r="G44" s="9"/>
      <c r="I44" s="87"/>
      <c r="J44" s="102"/>
      <c r="K44" s="94"/>
      <c r="L44" s="103"/>
      <c r="M44" s="93"/>
      <c r="N44" s="106"/>
      <c r="O44" s="111"/>
      <c r="P44" s="103"/>
      <c r="Q44" s="96"/>
      <c r="R44" s="102"/>
      <c r="S44" s="96"/>
      <c r="T44" s="104"/>
      <c r="U44" s="117"/>
      <c r="V44" s="103"/>
      <c r="W44" s="96"/>
      <c r="X44" s="102"/>
      <c r="Y44" s="96"/>
      <c r="Z44" s="112"/>
      <c r="AA44" s="109"/>
      <c r="AB44" s="112"/>
      <c r="AC44" s="109"/>
      <c r="AD44" s="114"/>
      <c r="AE44" s="89"/>
      <c r="AF44" s="103"/>
    </row>
    <row r="45" spans="1:32" s="4" customFormat="1" ht="12.75" customHeight="1" x14ac:dyDescent="0.2">
      <c r="A45" s="7" t="s">
        <v>41</v>
      </c>
      <c r="B45" s="8"/>
      <c r="C45" s="8"/>
      <c r="D45" s="9"/>
      <c r="E45" s="9"/>
      <c r="F45" s="9"/>
      <c r="G45" s="9"/>
      <c r="I45" s="87"/>
      <c r="J45" s="103"/>
      <c r="K45" s="93"/>
      <c r="L45" s="103"/>
      <c r="M45" s="89"/>
      <c r="N45" s="105"/>
      <c r="O45" s="98"/>
      <c r="P45" s="103"/>
      <c r="Q45" s="89"/>
      <c r="R45" s="103"/>
      <c r="S45" s="89"/>
      <c r="T45" s="102"/>
      <c r="U45" s="89"/>
      <c r="V45" s="102"/>
      <c r="W45" s="89"/>
      <c r="X45" s="112"/>
      <c r="Y45" s="109"/>
      <c r="Z45" s="112"/>
      <c r="AA45" s="109"/>
      <c r="AB45" s="112"/>
      <c r="AC45" s="109"/>
      <c r="AD45" s="105"/>
      <c r="AE45" s="98"/>
      <c r="AF45" s="112"/>
    </row>
    <row r="46" spans="1:32" s="4" customFormat="1" ht="12.75" customHeight="1" x14ac:dyDescent="0.2">
      <c r="A46" s="169" t="s">
        <v>42</v>
      </c>
      <c r="B46" s="8"/>
      <c r="C46" s="8"/>
      <c r="D46" s="9"/>
      <c r="E46" s="9"/>
      <c r="F46" s="9"/>
      <c r="G46" s="9"/>
      <c r="I46" s="87"/>
      <c r="J46" s="103"/>
      <c r="K46" s="93"/>
      <c r="L46" s="103"/>
      <c r="M46" s="89"/>
      <c r="N46" s="105"/>
      <c r="O46" s="98"/>
      <c r="P46" s="103"/>
      <c r="Q46" s="89"/>
      <c r="R46" s="103"/>
      <c r="S46" s="89"/>
      <c r="T46" s="103"/>
      <c r="U46" s="89"/>
      <c r="V46" s="103"/>
      <c r="W46" s="89"/>
      <c r="X46" s="103"/>
      <c r="Y46" s="109"/>
      <c r="Z46" s="112"/>
      <c r="AA46" s="109"/>
      <c r="AB46" s="112"/>
      <c r="AC46" s="109"/>
      <c r="AD46" s="105"/>
      <c r="AE46" s="98"/>
      <c r="AF46" s="112">
        <f>SUM(AF47:AF47)</f>
        <v>0</v>
      </c>
    </row>
    <row r="47" spans="1:32" s="4" customFormat="1" ht="12.75" customHeight="1" x14ac:dyDescent="0.2">
      <c r="A47" s="166"/>
      <c r="B47" s="8"/>
      <c r="C47" s="8"/>
      <c r="D47" s="9"/>
      <c r="E47" s="9"/>
      <c r="F47" s="9"/>
      <c r="G47" s="9"/>
      <c r="I47" s="87"/>
      <c r="J47" s="103"/>
      <c r="K47" s="93"/>
      <c r="L47" s="103"/>
      <c r="M47" s="89"/>
      <c r="N47" s="105"/>
      <c r="O47" s="98"/>
      <c r="P47" s="103"/>
      <c r="Q47" s="89"/>
      <c r="R47" s="103"/>
      <c r="S47" s="89"/>
      <c r="T47" s="103"/>
      <c r="U47" s="89"/>
      <c r="V47" s="103"/>
      <c r="W47" s="89"/>
      <c r="X47" s="103"/>
      <c r="Y47" s="109"/>
      <c r="Z47" s="115"/>
      <c r="AA47" s="109"/>
      <c r="AB47" s="112"/>
      <c r="AC47" s="109"/>
      <c r="AD47" s="105"/>
      <c r="AE47" s="98"/>
      <c r="AF47" s="103"/>
    </row>
    <row r="48" spans="1:32" s="4" customFormat="1" ht="12.75" customHeight="1" x14ac:dyDescent="0.2">
      <c r="A48" s="166" t="s">
        <v>43</v>
      </c>
      <c r="B48" s="8"/>
      <c r="C48" s="8"/>
      <c r="D48" s="9"/>
      <c r="E48" s="9"/>
      <c r="F48" s="9"/>
      <c r="G48" s="9"/>
      <c r="I48" s="87"/>
      <c r="J48" s="103"/>
      <c r="K48" s="93"/>
      <c r="L48" s="103"/>
      <c r="M48" s="89"/>
      <c r="N48" s="105"/>
      <c r="O48" s="98"/>
      <c r="P48" s="103"/>
      <c r="Q48" s="89"/>
      <c r="R48" s="103"/>
      <c r="S48" s="89"/>
      <c r="T48" s="103"/>
      <c r="U48" s="89"/>
      <c r="V48" s="103"/>
      <c r="W48" s="89"/>
      <c r="X48" s="103"/>
      <c r="Y48" s="109"/>
      <c r="Z48" s="112"/>
      <c r="AA48" s="109"/>
      <c r="AB48" s="112"/>
      <c r="AC48" s="109"/>
      <c r="AD48" s="105"/>
      <c r="AE48" s="98"/>
      <c r="AF48" s="112"/>
    </row>
    <row r="49" spans="1:32" s="4" customFormat="1" ht="12.75" customHeight="1" x14ac:dyDescent="0.2">
      <c r="A49" s="166"/>
      <c r="B49" s="8"/>
      <c r="C49" s="8"/>
      <c r="D49" s="9"/>
      <c r="E49" s="9"/>
      <c r="F49" s="9"/>
      <c r="G49" s="9"/>
      <c r="I49" s="87"/>
      <c r="J49" s="103"/>
      <c r="K49" s="93"/>
      <c r="L49" s="103"/>
      <c r="M49" s="89"/>
      <c r="N49" s="105"/>
      <c r="O49" s="98"/>
      <c r="P49" s="103"/>
      <c r="Q49" s="89"/>
      <c r="R49" s="103"/>
      <c r="S49" s="89"/>
      <c r="T49" s="103"/>
      <c r="U49" s="89"/>
      <c r="V49" s="103"/>
      <c r="W49" s="89"/>
      <c r="X49" s="103"/>
      <c r="Y49" s="109"/>
      <c r="Z49" s="112"/>
      <c r="AA49" s="109"/>
      <c r="AB49" s="112"/>
      <c r="AC49" s="109"/>
      <c r="AD49" s="105"/>
      <c r="AE49" s="98"/>
      <c r="AF49" s="112"/>
    </row>
    <row r="50" spans="1:32" s="4" customFormat="1" ht="28.5" customHeight="1" x14ac:dyDescent="0.2">
      <c r="A50" s="169" t="s">
        <v>44</v>
      </c>
      <c r="B50" s="8"/>
      <c r="C50" s="8"/>
      <c r="D50" s="9"/>
      <c r="E50" s="9"/>
      <c r="F50" s="9"/>
      <c r="G50" s="9"/>
      <c r="I50" s="87"/>
      <c r="J50" s="103"/>
      <c r="K50" s="93"/>
      <c r="L50" s="103"/>
      <c r="M50" s="89"/>
      <c r="N50" s="105"/>
      <c r="O50" s="98"/>
      <c r="P50" s="103"/>
      <c r="Q50" s="89"/>
      <c r="R50" s="103"/>
      <c r="S50" s="89"/>
      <c r="T50" s="103"/>
      <c r="U50" s="89"/>
      <c r="V50" s="103"/>
      <c r="W50" s="89"/>
      <c r="X50" s="103"/>
      <c r="Y50" s="109"/>
      <c r="Z50" s="112"/>
      <c r="AA50" s="109"/>
      <c r="AB50" s="112"/>
      <c r="AC50" s="109"/>
      <c r="AD50" s="105"/>
      <c r="AE50" s="98"/>
      <c r="AF50" s="112"/>
    </row>
    <row r="51" spans="1:32" s="4" customFormat="1" ht="12.75" customHeight="1" x14ac:dyDescent="0.2">
      <c r="A51" s="166"/>
      <c r="B51" s="8"/>
      <c r="C51" s="8"/>
      <c r="D51" s="9"/>
      <c r="E51" s="9"/>
      <c r="F51" s="9"/>
      <c r="G51" s="9"/>
      <c r="I51" s="87"/>
      <c r="J51" s="103"/>
      <c r="K51" s="93"/>
      <c r="L51" s="103"/>
      <c r="M51" s="89"/>
      <c r="N51" s="105"/>
      <c r="O51" s="98"/>
      <c r="P51" s="103"/>
      <c r="Q51" s="89"/>
      <c r="R51" s="103"/>
      <c r="S51" s="89"/>
      <c r="T51" s="103"/>
      <c r="U51" s="89"/>
      <c r="V51" s="103"/>
      <c r="W51" s="89"/>
      <c r="X51" s="103"/>
      <c r="Y51" s="109"/>
      <c r="Z51" s="112"/>
      <c r="AA51" s="109"/>
      <c r="AB51" s="112"/>
      <c r="AC51" s="109"/>
      <c r="AD51" s="105"/>
      <c r="AE51" s="98"/>
      <c r="AF51" s="112"/>
    </row>
    <row r="52" spans="1:32" s="4" customFormat="1" ht="67.5" customHeight="1" x14ac:dyDescent="0.2">
      <c r="A52" s="322" t="s">
        <v>45</v>
      </c>
      <c r="B52" s="8"/>
      <c r="C52" s="323"/>
      <c r="D52" s="8"/>
      <c r="E52" s="9"/>
      <c r="F52" s="9"/>
      <c r="G52" s="9"/>
      <c r="I52" s="87"/>
      <c r="J52" s="103"/>
      <c r="K52" s="93"/>
      <c r="L52" s="112"/>
      <c r="M52" s="89"/>
      <c r="N52" s="105"/>
      <c r="O52" s="98"/>
      <c r="P52" s="103"/>
      <c r="Q52" s="89"/>
      <c r="R52" s="103"/>
      <c r="S52" s="89"/>
      <c r="T52" s="103"/>
      <c r="U52" s="89"/>
      <c r="V52" s="103"/>
      <c r="W52" s="89"/>
      <c r="X52" s="112"/>
      <c r="Y52" s="109"/>
      <c r="Z52" s="112"/>
      <c r="AA52" s="109"/>
      <c r="AB52" s="112"/>
      <c r="AC52" s="109"/>
      <c r="AD52" s="114"/>
      <c r="AE52" s="98"/>
      <c r="AF52" s="112"/>
    </row>
    <row r="53" spans="1:32" s="4" customFormat="1" ht="12.75" customHeight="1" x14ac:dyDescent="0.2">
      <c r="A53" s="166"/>
      <c r="B53" s="8"/>
      <c r="C53" s="8"/>
      <c r="D53" s="9"/>
      <c r="E53" s="9"/>
      <c r="F53" s="9"/>
      <c r="G53" s="9"/>
      <c r="I53" s="87"/>
      <c r="J53" s="103"/>
      <c r="K53" s="93"/>
      <c r="L53" s="103"/>
      <c r="M53" s="89"/>
      <c r="N53" s="105"/>
      <c r="O53" s="98"/>
      <c r="P53" s="103"/>
      <c r="Q53" s="89"/>
      <c r="R53" s="103"/>
      <c r="S53" s="89"/>
      <c r="T53" s="103"/>
      <c r="U53" s="89"/>
      <c r="V53" s="103"/>
      <c r="W53" s="89"/>
      <c r="X53" s="112"/>
      <c r="Y53" s="109"/>
      <c r="Z53" s="112"/>
      <c r="AA53" s="109"/>
      <c r="AB53" s="112"/>
      <c r="AC53" s="109"/>
      <c r="AD53" s="105"/>
      <c r="AE53" s="98"/>
      <c r="AF53" s="112"/>
    </row>
    <row r="54" spans="1:32" s="4" customFormat="1" ht="12.75" customHeight="1" x14ac:dyDescent="0.2">
      <c r="A54" s="166" t="s">
        <v>46</v>
      </c>
      <c r="B54" s="8"/>
      <c r="C54" s="8"/>
      <c r="D54" s="9"/>
      <c r="E54" s="9"/>
      <c r="F54" s="9"/>
      <c r="G54" s="9"/>
      <c r="I54" s="87"/>
      <c r="J54" s="103"/>
      <c r="K54" s="93"/>
      <c r="L54" s="103"/>
      <c r="M54" s="89"/>
      <c r="N54" s="105"/>
      <c r="O54" s="98"/>
      <c r="P54" s="103"/>
      <c r="Q54" s="89"/>
      <c r="R54" s="103"/>
      <c r="S54" s="89"/>
      <c r="T54" s="103"/>
      <c r="U54" s="89"/>
      <c r="V54" s="103"/>
      <c r="W54" s="89"/>
      <c r="X54" s="112"/>
      <c r="Y54" s="109"/>
      <c r="Z54" s="112"/>
      <c r="AA54" s="109"/>
      <c r="AB54" s="112"/>
      <c r="AC54" s="109"/>
      <c r="AD54" s="105"/>
      <c r="AE54" s="98"/>
      <c r="AF54" s="112"/>
    </row>
    <row r="55" spans="1:32" s="4" customFormat="1" ht="12.75" customHeight="1" x14ac:dyDescent="0.2">
      <c r="A55" s="166"/>
      <c r="B55" s="8"/>
      <c r="C55" s="8"/>
      <c r="D55" s="9"/>
      <c r="E55" s="9"/>
      <c r="F55" s="9"/>
      <c r="G55" s="9"/>
      <c r="I55" s="87"/>
      <c r="J55" s="103"/>
      <c r="K55" s="93"/>
      <c r="L55" s="103"/>
      <c r="M55" s="89"/>
      <c r="N55" s="105"/>
      <c r="O55" s="98"/>
      <c r="P55" s="103"/>
      <c r="Q55" s="89"/>
      <c r="R55" s="103"/>
      <c r="S55" s="89"/>
      <c r="T55" s="103"/>
      <c r="U55" s="89"/>
      <c r="V55" s="103"/>
      <c r="W55" s="89"/>
      <c r="X55" s="112"/>
      <c r="Y55" s="109"/>
      <c r="Z55" s="112"/>
      <c r="AA55" s="109"/>
      <c r="AB55" s="112"/>
      <c r="AC55" s="109"/>
      <c r="AD55" s="105"/>
      <c r="AE55" s="98"/>
      <c r="AF55" s="112"/>
    </row>
    <row r="56" spans="1:32" s="4" customFormat="1" ht="28.5" customHeight="1" x14ac:dyDescent="0.2">
      <c r="A56" s="169" t="s">
        <v>47</v>
      </c>
      <c r="B56" s="8"/>
      <c r="C56" s="8"/>
      <c r="D56" s="9"/>
      <c r="E56" s="9"/>
      <c r="F56" s="9"/>
      <c r="G56" s="9"/>
      <c r="I56" s="87"/>
      <c r="J56" s="103"/>
      <c r="K56" s="93"/>
      <c r="L56" s="103"/>
      <c r="M56" s="89"/>
      <c r="N56" s="105"/>
      <c r="O56" s="98"/>
      <c r="P56" s="103"/>
      <c r="Q56" s="89"/>
      <c r="R56" s="103"/>
      <c r="S56" s="89"/>
      <c r="T56" s="103"/>
      <c r="U56" s="89"/>
      <c r="V56" s="103"/>
      <c r="W56" s="89"/>
      <c r="X56" s="112"/>
      <c r="Y56" s="109"/>
      <c r="Z56" s="112"/>
      <c r="AA56" s="109"/>
      <c r="AB56" s="112">
        <f>SUM(AB57)</f>
        <v>0</v>
      </c>
      <c r="AC56" s="109"/>
      <c r="AD56" s="105"/>
      <c r="AE56" s="98"/>
      <c r="AF56" s="112"/>
    </row>
    <row r="57" spans="1:32" s="4" customFormat="1" ht="12.75" customHeight="1" x14ac:dyDescent="0.2">
      <c r="A57" s="166"/>
      <c r="B57" s="8"/>
      <c r="C57" s="8"/>
      <c r="D57" s="9"/>
      <c r="E57" s="9"/>
      <c r="F57" s="9"/>
      <c r="G57" s="9"/>
      <c r="I57" s="87"/>
      <c r="J57" s="103"/>
      <c r="K57" s="93"/>
      <c r="L57" s="103"/>
      <c r="M57" s="89"/>
      <c r="N57" s="105"/>
      <c r="O57" s="98"/>
      <c r="P57" s="103"/>
      <c r="Q57" s="89"/>
      <c r="R57" s="103"/>
      <c r="S57" s="89"/>
      <c r="T57" s="103"/>
      <c r="U57" s="89"/>
      <c r="V57" s="103"/>
      <c r="W57" s="89"/>
      <c r="X57" s="112"/>
      <c r="Y57" s="109"/>
      <c r="Z57" s="112"/>
      <c r="AA57" s="89"/>
      <c r="AB57" s="103"/>
      <c r="AC57" s="109"/>
      <c r="AD57" s="105"/>
      <c r="AE57" s="98"/>
      <c r="AF57" s="103"/>
    </row>
    <row r="58" spans="1:32" s="4" customFormat="1" ht="59.25" customHeight="1" x14ac:dyDescent="0.2">
      <c r="A58" s="169" t="s">
        <v>48</v>
      </c>
      <c r="B58" s="8"/>
      <c r="C58" s="323"/>
      <c r="D58" s="9"/>
      <c r="E58" s="9"/>
      <c r="F58" s="9"/>
      <c r="G58" s="9"/>
      <c r="I58" s="87"/>
      <c r="J58" s="103"/>
      <c r="K58" s="93"/>
      <c r="L58" s="103"/>
      <c r="M58" s="89"/>
      <c r="N58" s="105"/>
      <c r="O58" s="98"/>
      <c r="P58" s="103"/>
      <c r="Q58" s="89"/>
      <c r="R58" s="103"/>
      <c r="S58" s="89"/>
      <c r="T58" s="103"/>
      <c r="U58" s="89"/>
      <c r="V58" s="103"/>
      <c r="W58" s="89"/>
      <c r="X58" s="112"/>
      <c r="Y58" s="109"/>
      <c r="Z58" s="112"/>
      <c r="AA58" s="109"/>
      <c r="AB58" s="112"/>
      <c r="AC58" s="109"/>
      <c r="AD58" s="114"/>
      <c r="AE58" s="98"/>
      <c r="AF58" s="112"/>
    </row>
    <row r="59" spans="1:32" s="4" customFormat="1" ht="12.75" customHeight="1" x14ac:dyDescent="0.2">
      <c r="A59" s="166"/>
      <c r="B59" s="8"/>
      <c r="C59" s="8"/>
      <c r="D59" s="9"/>
      <c r="E59" s="9"/>
      <c r="F59" s="9"/>
      <c r="G59" s="9"/>
      <c r="I59" s="87"/>
      <c r="J59" s="103"/>
      <c r="K59" s="93"/>
      <c r="L59" s="103"/>
      <c r="M59" s="89"/>
      <c r="N59" s="105"/>
      <c r="O59" s="98"/>
      <c r="P59" s="103"/>
      <c r="Q59" s="89"/>
      <c r="R59" s="103"/>
      <c r="S59" s="89"/>
      <c r="T59" s="103"/>
      <c r="U59" s="89"/>
      <c r="V59" s="103"/>
      <c r="W59" s="89"/>
      <c r="X59" s="112"/>
      <c r="Y59" s="109"/>
      <c r="Z59" s="112"/>
      <c r="AA59" s="109"/>
      <c r="AB59" s="112"/>
      <c r="AC59" s="109"/>
      <c r="AD59" s="105"/>
      <c r="AE59" s="98"/>
      <c r="AF59" s="112"/>
    </row>
    <row r="60" spans="1:32" s="4" customFormat="1" ht="24" customHeight="1" x14ac:dyDescent="0.2">
      <c r="A60" s="169" t="s">
        <v>49</v>
      </c>
      <c r="B60" s="8"/>
      <c r="C60" s="323"/>
      <c r="D60" s="9"/>
      <c r="E60" s="9"/>
      <c r="F60" s="9"/>
      <c r="G60" s="9"/>
      <c r="I60" s="87"/>
      <c r="J60" s="103"/>
      <c r="K60" s="93"/>
      <c r="L60" s="103"/>
      <c r="M60" s="89"/>
      <c r="N60" s="105"/>
      <c r="O60" s="98"/>
      <c r="P60" s="103"/>
      <c r="Q60" s="89"/>
      <c r="R60" s="103"/>
      <c r="S60" s="89"/>
      <c r="T60" s="103"/>
      <c r="U60" s="89"/>
      <c r="V60" s="103"/>
      <c r="W60" s="89"/>
      <c r="X60" s="112"/>
      <c r="Y60" s="109"/>
      <c r="Z60" s="112"/>
      <c r="AA60" s="109"/>
      <c r="AB60" s="112"/>
      <c r="AC60" s="109"/>
      <c r="AD60" s="105"/>
      <c r="AE60" s="98"/>
      <c r="AF60" s="112"/>
    </row>
    <row r="61" spans="1:32" s="4" customFormat="1" ht="12.75" customHeight="1" x14ac:dyDescent="0.2">
      <c r="A61" s="166"/>
      <c r="B61" s="8"/>
      <c r="C61" s="8"/>
      <c r="D61" s="9"/>
      <c r="E61" s="9"/>
      <c r="F61" s="9"/>
      <c r="G61" s="9"/>
      <c r="I61" s="87"/>
      <c r="J61" s="103"/>
      <c r="K61" s="93"/>
      <c r="L61" s="103"/>
      <c r="M61" s="89"/>
      <c r="N61" s="105"/>
      <c r="O61" s="98"/>
      <c r="P61" s="103"/>
      <c r="Q61" s="89"/>
      <c r="R61" s="103"/>
      <c r="S61" s="89"/>
      <c r="T61" s="103"/>
      <c r="U61" s="89"/>
      <c r="V61" s="103"/>
      <c r="W61" s="89"/>
      <c r="X61" s="112"/>
      <c r="Y61" s="109"/>
      <c r="Z61" s="112"/>
      <c r="AA61" s="109"/>
      <c r="AB61" s="112"/>
      <c r="AC61" s="109"/>
      <c r="AD61" s="105"/>
      <c r="AE61" s="98"/>
      <c r="AF61" s="103"/>
    </row>
    <row r="62" spans="1:32" s="4" customFormat="1" ht="12.75" customHeight="1" x14ac:dyDescent="0.2">
      <c r="A62" s="166" t="s">
        <v>50</v>
      </c>
      <c r="B62" s="8"/>
      <c r="C62" s="8"/>
      <c r="D62" s="9"/>
      <c r="E62" s="9"/>
      <c r="F62" s="9"/>
      <c r="G62" s="9"/>
      <c r="I62" s="87"/>
      <c r="J62" s="103"/>
      <c r="K62" s="93"/>
      <c r="L62" s="103"/>
      <c r="M62" s="89"/>
      <c r="N62" s="105"/>
      <c r="O62" s="98"/>
      <c r="P62" s="103"/>
      <c r="Q62" s="89"/>
      <c r="R62" s="103"/>
      <c r="S62" s="89"/>
      <c r="T62" s="103"/>
      <c r="U62" s="89"/>
      <c r="V62" s="103"/>
      <c r="W62" s="89"/>
      <c r="X62" s="112"/>
      <c r="Y62" s="109"/>
      <c r="Z62" s="112"/>
      <c r="AA62" s="109"/>
      <c r="AB62" s="112"/>
      <c r="AC62" s="109"/>
      <c r="AD62" s="105"/>
      <c r="AE62" s="98"/>
      <c r="AF62" s="112"/>
    </row>
    <row r="63" spans="1:32" s="4" customFormat="1" ht="12.75" customHeight="1" x14ac:dyDescent="0.2">
      <c r="A63" s="166"/>
      <c r="B63" s="8"/>
      <c r="C63" s="8"/>
      <c r="D63" s="9"/>
      <c r="E63" s="9"/>
      <c r="F63" s="9"/>
      <c r="G63" s="9"/>
      <c r="I63" s="87"/>
      <c r="J63" s="103"/>
      <c r="K63" s="93"/>
      <c r="L63" s="103"/>
      <c r="M63" s="89"/>
      <c r="N63" s="105"/>
      <c r="O63" s="98"/>
      <c r="P63" s="103"/>
      <c r="Q63" s="89"/>
      <c r="R63" s="103"/>
      <c r="S63" s="89"/>
      <c r="T63" s="103"/>
      <c r="U63" s="89"/>
      <c r="V63" s="103"/>
      <c r="W63" s="89"/>
      <c r="X63" s="112"/>
      <c r="Y63" s="109"/>
      <c r="Z63" s="112"/>
      <c r="AA63" s="109"/>
      <c r="AB63" s="112"/>
      <c r="AC63" s="109"/>
      <c r="AD63" s="105"/>
      <c r="AE63" s="98"/>
      <c r="AF63" s="112"/>
    </row>
    <row r="64" spans="1:32" s="4" customFormat="1" ht="12.75" customHeight="1" x14ac:dyDescent="0.2">
      <c r="A64" s="7" t="s">
        <v>51</v>
      </c>
      <c r="B64" s="8"/>
      <c r="C64" s="8"/>
      <c r="D64" s="9"/>
      <c r="E64" s="9"/>
      <c r="F64" s="9"/>
      <c r="G64" s="9"/>
      <c r="I64" s="87"/>
      <c r="J64" s="103"/>
      <c r="K64" s="93"/>
      <c r="L64" s="103"/>
      <c r="M64" s="89"/>
      <c r="N64" s="105"/>
      <c r="O64" s="98"/>
      <c r="P64" s="103"/>
      <c r="Q64" s="89"/>
      <c r="R64" s="103"/>
      <c r="S64" s="89"/>
      <c r="T64" s="103"/>
      <c r="U64" s="89"/>
      <c r="V64" s="103"/>
      <c r="W64" s="89"/>
      <c r="X64" s="112"/>
      <c r="Y64" s="109"/>
      <c r="Z64" s="112"/>
      <c r="AA64" s="109"/>
      <c r="AB64" s="112"/>
      <c r="AC64" s="109"/>
      <c r="AD64" s="105"/>
      <c r="AE64" s="98"/>
      <c r="AF64" s="112"/>
    </row>
    <row r="65" spans="1:32" s="4" customFormat="1" ht="12.75" customHeight="1" x14ac:dyDescent="0.2">
      <c r="A65" s="166" t="s">
        <v>52</v>
      </c>
      <c r="B65" s="8">
        <v>24440.7</v>
      </c>
      <c r="C65" s="8"/>
      <c r="D65" s="9"/>
      <c r="E65" s="9"/>
      <c r="F65" s="9"/>
      <c r="G65" s="9"/>
      <c r="I65" s="87"/>
      <c r="J65" s="103"/>
      <c r="K65" s="327" t="s">
        <v>71</v>
      </c>
      <c r="L65" s="103">
        <v>24440.7</v>
      </c>
      <c r="M65" s="89"/>
      <c r="N65" s="105"/>
      <c r="O65" s="98"/>
      <c r="P65" s="103"/>
      <c r="Q65" s="89"/>
      <c r="R65" s="103"/>
      <c r="S65" s="89"/>
      <c r="T65" s="103"/>
      <c r="U65" s="89"/>
      <c r="V65" s="103"/>
      <c r="W65" s="89"/>
      <c r="X65" s="112"/>
      <c r="Y65" s="109"/>
      <c r="Z65" s="112"/>
      <c r="AA65" s="109"/>
      <c r="AB65" s="112">
        <f>SUM(AB66)</f>
        <v>0</v>
      </c>
      <c r="AC65" s="109"/>
      <c r="AD65" s="114"/>
      <c r="AE65" s="98"/>
      <c r="AF65" s="112"/>
    </row>
    <row r="66" spans="1:32" s="4" customFormat="1" ht="12" customHeight="1" x14ac:dyDescent="0.2">
      <c r="A66" s="167"/>
      <c r="B66" s="8"/>
      <c r="C66" s="8"/>
      <c r="D66" s="9"/>
      <c r="E66" s="9"/>
      <c r="F66" s="9"/>
      <c r="G66" s="9"/>
      <c r="I66" s="87"/>
      <c r="J66" s="103"/>
      <c r="K66" s="93"/>
      <c r="L66" s="103"/>
      <c r="M66" s="89"/>
      <c r="N66" s="103"/>
      <c r="O66" s="89"/>
      <c r="P66" s="103"/>
      <c r="Q66" s="89"/>
      <c r="R66" s="103"/>
      <c r="S66" s="96"/>
      <c r="T66" s="102"/>
      <c r="U66" s="89"/>
      <c r="V66" s="103"/>
      <c r="W66" s="89"/>
      <c r="X66" s="103"/>
      <c r="Y66" s="89"/>
      <c r="Z66" s="112"/>
      <c r="AA66" s="89"/>
      <c r="AB66" s="103"/>
      <c r="AC66" s="89"/>
      <c r="AD66" s="103"/>
      <c r="AE66" s="89"/>
      <c r="AF66" s="103"/>
    </row>
    <row r="67" spans="1:32" s="4" customFormat="1" ht="37.5" customHeight="1" x14ac:dyDescent="0.2">
      <c r="A67" s="324" t="s">
        <v>53</v>
      </c>
      <c r="B67" s="8"/>
      <c r="C67" s="323"/>
      <c r="D67" s="9"/>
      <c r="E67" s="9"/>
      <c r="F67" s="9"/>
      <c r="G67" s="9"/>
      <c r="I67" s="87"/>
      <c r="J67" s="103"/>
      <c r="K67" s="93"/>
      <c r="L67" s="103"/>
      <c r="M67" s="89"/>
      <c r="N67" s="103"/>
      <c r="O67" s="89"/>
      <c r="P67" s="103"/>
      <c r="Q67" s="89"/>
      <c r="R67" s="103"/>
      <c r="S67" s="89"/>
      <c r="T67" s="103"/>
      <c r="U67" s="89"/>
      <c r="V67" s="103"/>
      <c r="W67" s="89"/>
      <c r="X67" s="103"/>
      <c r="Y67" s="89"/>
      <c r="Z67" s="103"/>
      <c r="AA67" s="89"/>
      <c r="AB67" s="103"/>
      <c r="AC67" s="89"/>
      <c r="AD67" s="102"/>
      <c r="AE67" s="96"/>
      <c r="AF67" s="112"/>
    </row>
    <row r="68" spans="1:32" s="4" customFormat="1" ht="12" x14ac:dyDescent="0.2">
      <c r="A68" s="168"/>
      <c r="B68" s="8"/>
      <c r="C68" s="8"/>
      <c r="D68" s="9"/>
      <c r="E68" s="9"/>
      <c r="F68" s="9"/>
      <c r="G68" s="9"/>
      <c r="I68" s="87"/>
      <c r="J68" s="103"/>
      <c r="K68" s="93"/>
      <c r="L68" s="103"/>
      <c r="M68" s="89"/>
      <c r="N68" s="103"/>
      <c r="O68" s="89"/>
      <c r="P68" s="103"/>
      <c r="Q68" s="89"/>
      <c r="R68" s="103"/>
      <c r="S68" s="89"/>
      <c r="T68" s="103"/>
      <c r="U68" s="89"/>
      <c r="V68" s="103"/>
      <c r="W68" s="89"/>
      <c r="X68" s="103"/>
      <c r="Y68" s="89"/>
      <c r="Z68" s="103"/>
      <c r="AA68" s="89"/>
      <c r="AB68" s="103"/>
      <c r="AC68" s="89"/>
      <c r="AD68" s="103"/>
      <c r="AE68" s="89"/>
      <c r="AF68" s="101"/>
    </row>
    <row r="69" spans="1:32" s="4" customFormat="1" ht="12" customHeight="1" x14ac:dyDescent="0.2">
      <c r="A69" s="167" t="s">
        <v>54</v>
      </c>
      <c r="B69" s="8"/>
      <c r="C69" s="8"/>
      <c r="D69" s="9"/>
      <c r="E69" s="9"/>
      <c r="F69" s="9"/>
      <c r="G69" s="9"/>
      <c r="I69" s="87"/>
      <c r="J69" s="103"/>
      <c r="K69" s="93"/>
      <c r="L69" s="103"/>
      <c r="M69" s="89"/>
      <c r="N69" s="102"/>
      <c r="O69" s="89"/>
      <c r="P69" s="103"/>
      <c r="Q69" s="89"/>
      <c r="R69" s="102"/>
      <c r="S69" s="89"/>
      <c r="T69" s="102"/>
      <c r="U69" s="89"/>
      <c r="V69" s="103"/>
      <c r="W69" s="89"/>
      <c r="X69" s="112"/>
      <c r="Y69" s="89"/>
      <c r="Z69" s="112"/>
      <c r="AA69" s="109"/>
      <c r="AB69" s="112"/>
      <c r="AC69" s="109"/>
      <c r="AD69" s="105"/>
      <c r="AE69" s="98"/>
      <c r="AF69" s="112">
        <f>SUM(AF70:AF70)</f>
        <v>0</v>
      </c>
    </row>
    <row r="70" spans="1:32" s="4" customFormat="1" ht="12" customHeight="1" x14ac:dyDescent="0.2">
      <c r="A70" s="167"/>
      <c r="B70" s="8"/>
      <c r="C70" s="8"/>
      <c r="D70" s="9"/>
      <c r="E70" s="9"/>
      <c r="F70" s="9"/>
      <c r="G70" s="9"/>
      <c r="I70" s="87"/>
      <c r="J70" s="103"/>
      <c r="K70" s="93"/>
      <c r="L70" s="103"/>
      <c r="M70" s="93"/>
      <c r="N70" s="103"/>
      <c r="O70" s="89"/>
      <c r="P70" s="103"/>
      <c r="Q70" s="89"/>
      <c r="R70" s="103"/>
      <c r="S70" s="89"/>
      <c r="T70" s="103"/>
      <c r="U70" s="89"/>
      <c r="V70" s="103"/>
      <c r="W70" s="89"/>
      <c r="X70" s="103"/>
      <c r="Y70" s="89"/>
      <c r="Z70" s="103"/>
      <c r="AA70" s="89"/>
      <c r="AB70" s="103"/>
      <c r="AC70" s="109"/>
      <c r="AD70" s="105"/>
      <c r="AE70" s="98"/>
      <c r="AF70" s="103"/>
    </row>
    <row r="71" spans="1:32" s="4" customFormat="1" ht="24.75" customHeight="1" x14ac:dyDescent="0.2">
      <c r="A71" s="324" t="s">
        <v>55</v>
      </c>
      <c r="B71" s="8"/>
      <c r="C71" s="323"/>
      <c r="D71" s="9"/>
      <c r="E71" s="9"/>
      <c r="F71" s="9"/>
      <c r="G71" s="9"/>
      <c r="I71" s="87"/>
      <c r="J71" s="103"/>
      <c r="K71" s="93"/>
      <c r="L71" s="103"/>
      <c r="M71" s="93"/>
      <c r="N71" s="103"/>
      <c r="O71" s="89"/>
      <c r="P71" s="103"/>
      <c r="Q71" s="89"/>
      <c r="R71" s="103"/>
      <c r="S71" s="89"/>
      <c r="T71" s="103"/>
      <c r="U71" s="89"/>
      <c r="V71" s="103"/>
      <c r="W71" s="89"/>
      <c r="X71" s="103"/>
      <c r="Y71" s="89"/>
      <c r="Z71" s="112"/>
      <c r="AA71" s="89"/>
      <c r="AB71" s="112">
        <f>SUM(AB72:AB72)</f>
        <v>0</v>
      </c>
      <c r="AC71" s="109"/>
      <c r="AD71" s="105"/>
      <c r="AE71" s="98"/>
      <c r="AF71" s="112">
        <f>SUM(AF72:AF72)</f>
        <v>0</v>
      </c>
    </row>
    <row r="72" spans="1:32" s="4" customFormat="1" ht="12" customHeight="1" x14ac:dyDescent="0.2">
      <c r="A72" s="167"/>
      <c r="B72" s="8"/>
      <c r="C72" s="8"/>
      <c r="D72" s="9"/>
      <c r="E72" s="9"/>
      <c r="F72" s="9"/>
      <c r="G72" s="9"/>
      <c r="I72" s="87"/>
      <c r="J72" s="103"/>
      <c r="K72" s="93"/>
      <c r="L72" s="103"/>
      <c r="M72" s="89"/>
      <c r="N72" s="103"/>
      <c r="O72" s="89"/>
      <c r="P72" s="103"/>
      <c r="Q72" s="89"/>
      <c r="R72" s="103"/>
      <c r="S72" s="89"/>
      <c r="T72" s="103"/>
      <c r="U72" s="89"/>
      <c r="V72" s="103"/>
      <c r="W72" s="89"/>
      <c r="X72" s="103"/>
      <c r="Y72" s="89"/>
      <c r="Z72" s="103"/>
      <c r="AA72" s="89"/>
      <c r="AB72" s="103"/>
      <c r="AC72" s="89"/>
      <c r="AD72" s="103"/>
      <c r="AE72" s="89"/>
      <c r="AF72" s="103"/>
    </row>
    <row r="73" spans="1:32" s="4" customFormat="1" ht="12" customHeight="1" x14ac:dyDescent="0.2">
      <c r="A73" s="167" t="s">
        <v>56</v>
      </c>
      <c r="B73" s="8"/>
      <c r="C73" s="8"/>
      <c r="D73" s="9"/>
      <c r="E73" s="9"/>
      <c r="F73" s="9"/>
      <c r="G73" s="9"/>
      <c r="I73" s="87"/>
      <c r="J73" s="103"/>
      <c r="K73" s="93"/>
      <c r="L73" s="103"/>
      <c r="M73" s="89"/>
      <c r="N73" s="103"/>
      <c r="O73" s="89"/>
      <c r="P73" s="103"/>
      <c r="Q73" s="89"/>
      <c r="R73" s="103"/>
      <c r="S73" s="89"/>
      <c r="T73" s="103"/>
      <c r="U73" s="89"/>
      <c r="V73" s="103"/>
      <c r="W73" s="89"/>
      <c r="X73" s="103"/>
      <c r="Y73" s="89"/>
      <c r="Z73" s="103"/>
      <c r="AA73" s="89"/>
      <c r="AB73" s="103"/>
      <c r="AC73" s="89"/>
      <c r="AD73" s="103"/>
      <c r="AE73" s="89"/>
      <c r="AF73" s="113"/>
    </row>
    <row r="74" spans="1:32" s="4" customFormat="1" ht="12" customHeight="1" x14ac:dyDescent="0.2">
      <c r="A74" s="167"/>
      <c r="B74" s="8"/>
      <c r="C74" s="8"/>
      <c r="D74" s="9"/>
      <c r="E74" s="9"/>
      <c r="F74" s="9"/>
      <c r="G74" s="9"/>
      <c r="I74" s="87"/>
      <c r="J74" s="103"/>
      <c r="K74" s="93"/>
      <c r="L74" s="103"/>
      <c r="M74" s="89"/>
      <c r="N74" s="103"/>
      <c r="O74" s="89"/>
      <c r="P74" s="103"/>
      <c r="Q74" s="89"/>
      <c r="R74" s="103"/>
      <c r="S74" s="89"/>
      <c r="T74" s="103"/>
      <c r="U74" s="89"/>
      <c r="V74" s="103"/>
      <c r="W74" s="89"/>
      <c r="X74" s="112"/>
      <c r="Y74" s="109"/>
      <c r="Z74" s="103"/>
      <c r="AA74" s="89"/>
      <c r="AB74" s="103"/>
      <c r="AC74" s="89"/>
      <c r="AD74" s="103"/>
      <c r="AE74" s="89"/>
      <c r="AF74" s="114"/>
    </row>
    <row r="75" spans="1:32" s="4" customFormat="1" ht="23.25" customHeight="1" x14ac:dyDescent="0.2">
      <c r="A75" s="324" t="s">
        <v>57</v>
      </c>
      <c r="B75" s="8"/>
      <c r="C75" s="8"/>
      <c r="D75" s="9"/>
      <c r="E75" s="9"/>
      <c r="F75" s="9"/>
      <c r="G75" s="9"/>
      <c r="I75" s="87"/>
      <c r="J75" s="103"/>
      <c r="K75" s="93"/>
      <c r="L75" s="103"/>
      <c r="M75" s="89"/>
      <c r="N75" s="103"/>
      <c r="O75" s="89"/>
      <c r="P75" s="103"/>
      <c r="Q75" s="89"/>
      <c r="R75" s="103"/>
      <c r="S75" s="89"/>
      <c r="T75" s="103"/>
      <c r="U75" s="89"/>
      <c r="V75" s="103"/>
      <c r="W75" s="89"/>
      <c r="X75" s="103"/>
      <c r="Y75" s="89"/>
      <c r="Z75" s="103"/>
      <c r="AA75" s="89"/>
      <c r="AB75" s="103"/>
      <c r="AC75" s="89"/>
      <c r="AD75" s="103"/>
      <c r="AE75" s="89"/>
      <c r="AF75" s="103"/>
    </row>
    <row r="76" spans="1:32" s="4" customFormat="1" ht="12" customHeight="1" x14ac:dyDescent="0.2">
      <c r="A76" s="167"/>
      <c r="B76" s="8"/>
      <c r="C76" s="8"/>
      <c r="D76" s="9"/>
      <c r="E76" s="9"/>
      <c r="F76" s="9"/>
      <c r="G76" s="9"/>
      <c r="I76" s="87"/>
      <c r="J76" s="103"/>
      <c r="K76" s="93"/>
      <c r="L76" s="103"/>
      <c r="M76" s="89"/>
      <c r="N76" s="103"/>
      <c r="O76" s="89"/>
      <c r="P76" s="103"/>
      <c r="Q76" s="89"/>
      <c r="R76" s="103"/>
      <c r="S76" s="89"/>
      <c r="T76" s="103"/>
      <c r="U76" s="89"/>
      <c r="V76" s="103"/>
      <c r="W76" s="89"/>
      <c r="X76" s="103"/>
      <c r="Y76" s="89"/>
      <c r="Z76" s="103"/>
      <c r="AA76" s="89"/>
      <c r="AB76" s="103"/>
      <c r="AC76" s="89"/>
      <c r="AD76" s="103"/>
      <c r="AE76" s="89"/>
      <c r="AF76" s="103"/>
    </row>
    <row r="77" spans="1:32" s="4" customFormat="1" ht="21" customHeight="1" x14ac:dyDescent="0.2">
      <c r="A77" s="324" t="s">
        <v>58</v>
      </c>
      <c r="B77" s="8"/>
      <c r="C77" s="8"/>
      <c r="D77" s="9"/>
      <c r="E77" s="9"/>
      <c r="F77" s="9"/>
      <c r="G77" s="9"/>
      <c r="I77" s="87"/>
      <c r="J77" s="103"/>
      <c r="K77" s="93"/>
      <c r="L77" s="103"/>
      <c r="M77" s="89"/>
      <c r="N77" s="102"/>
      <c r="O77" s="89"/>
      <c r="P77" s="103"/>
      <c r="Q77" s="89"/>
      <c r="R77" s="103"/>
      <c r="S77" s="89"/>
      <c r="T77" s="103"/>
      <c r="U77" s="89"/>
      <c r="V77" s="103"/>
      <c r="W77" s="89"/>
      <c r="X77" s="103"/>
      <c r="Y77" s="89"/>
      <c r="Z77" s="103"/>
      <c r="AA77" s="89"/>
      <c r="AB77" s="112"/>
      <c r="AC77" s="89"/>
      <c r="AD77" s="103"/>
      <c r="AE77" s="89"/>
      <c r="AF77" s="197">
        <f>SUM(AF78)</f>
        <v>0</v>
      </c>
    </row>
    <row r="78" spans="1:32" s="4" customFormat="1" ht="12" customHeight="1" x14ac:dyDescent="0.2">
      <c r="A78" s="167"/>
      <c r="B78" s="8"/>
      <c r="C78" s="8"/>
      <c r="D78" s="9"/>
      <c r="E78" s="9"/>
      <c r="F78" s="9"/>
      <c r="G78" s="9"/>
      <c r="I78" s="87"/>
      <c r="J78" s="103"/>
      <c r="K78" s="93"/>
      <c r="L78" s="103"/>
      <c r="M78" s="93"/>
      <c r="N78" s="103"/>
      <c r="O78" s="89"/>
      <c r="P78" s="103"/>
      <c r="Q78" s="89"/>
      <c r="R78" s="103"/>
      <c r="S78" s="89"/>
      <c r="T78" s="103"/>
      <c r="U78" s="89"/>
      <c r="V78" s="103"/>
      <c r="W78" s="89"/>
      <c r="X78" s="103"/>
      <c r="Y78" s="89"/>
      <c r="Z78" s="103"/>
      <c r="AA78" s="89"/>
      <c r="AB78" s="103"/>
      <c r="AC78" s="89"/>
      <c r="AD78" s="103"/>
      <c r="AE78" s="89"/>
      <c r="AF78" s="113"/>
    </row>
    <row r="79" spans="1:32" s="4" customFormat="1" ht="12" customHeight="1" x14ac:dyDescent="0.2">
      <c r="A79" s="167" t="s">
        <v>59</v>
      </c>
      <c r="B79" s="8"/>
      <c r="C79" s="8">
        <v>54000</v>
      </c>
      <c r="D79" s="9"/>
      <c r="E79" s="9"/>
      <c r="F79" s="9"/>
      <c r="G79" s="9"/>
      <c r="I79" s="87"/>
      <c r="J79" s="103"/>
      <c r="K79" s="93" t="s">
        <v>72</v>
      </c>
      <c r="L79" s="103">
        <v>54000</v>
      </c>
      <c r="M79" s="93"/>
      <c r="N79" s="103"/>
      <c r="O79" s="89"/>
      <c r="P79" s="103"/>
      <c r="Q79" s="89"/>
      <c r="R79" s="103"/>
      <c r="S79" s="89"/>
      <c r="T79" s="103"/>
      <c r="U79" s="89"/>
      <c r="V79" s="103"/>
      <c r="W79" s="89"/>
      <c r="X79" s="115"/>
      <c r="Y79" s="89"/>
      <c r="Z79" s="103"/>
      <c r="AA79" s="89"/>
      <c r="AB79" s="103"/>
      <c r="AC79" s="89"/>
      <c r="AD79" s="103"/>
      <c r="AE79" s="89"/>
      <c r="AF79" s="197">
        <f>SUM(AF80)</f>
        <v>0</v>
      </c>
    </row>
    <row r="80" spans="1:32" s="4" customFormat="1" ht="13.5" customHeight="1" x14ac:dyDescent="0.2">
      <c r="A80" s="9"/>
      <c r="B80" s="8"/>
      <c r="C80" s="8"/>
      <c r="D80" s="9"/>
      <c r="E80" s="9"/>
      <c r="F80" s="9"/>
      <c r="G80" s="9"/>
      <c r="I80" s="87"/>
      <c r="J80" s="103"/>
      <c r="K80" s="93"/>
      <c r="L80" s="103"/>
      <c r="M80" s="89"/>
      <c r="N80" s="103"/>
      <c r="O80" s="89"/>
      <c r="P80" s="103"/>
      <c r="Q80" s="89"/>
      <c r="R80" s="103"/>
      <c r="S80" s="89"/>
      <c r="T80" s="103"/>
      <c r="U80" s="89"/>
      <c r="V80" s="103"/>
      <c r="W80" s="89"/>
      <c r="X80" s="103"/>
      <c r="Y80" s="89"/>
      <c r="Z80" s="103"/>
      <c r="AA80" s="89"/>
      <c r="AB80" s="103"/>
      <c r="AC80" s="89"/>
      <c r="AD80" s="103"/>
      <c r="AE80" s="89"/>
      <c r="AF80" s="103"/>
    </row>
    <row r="81" spans="1:32" s="4" customFormat="1" ht="12" x14ac:dyDescent="0.2">
      <c r="A81" s="7" t="s">
        <v>60</v>
      </c>
      <c r="B81" s="14">
        <f>SUM(B65:B79)</f>
        <v>24440.7</v>
      </c>
      <c r="C81" s="14">
        <f>SUM(C37:C79)</f>
        <v>61952.45</v>
      </c>
      <c r="D81" s="8"/>
      <c r="E81" s="8"/>
      <c r="F81" s="14"/>
      <c r="G81" s="8"/>
      <c r="I81" s="87"/>
      <c r="J81" s="103"/>
      <c r="K81" s="93"/>
      <c r="L81" s="103"/>
      <c r="M81" s="89"/>
      <c r="N81" s="103"/>
      <c r="O81" s="89"/>
      <c r="P81" s="103"/>
      <c r="Q81" s="89"/>
      <c r="R81" s="101"/>
      <c r="S81" s="87"/>
      <c r="T81" s="103"/>
      <c r="U81" s="89"/>
      <c r="V81" s="103"/>
      <c r="W81" s="89"/>
      <c r="X81" s="103"/>
      <c r="Y81" s="89"/>
      <c r="Z81" s="103"/>
      <c r="AA81" s="89"/>
      <c r="AB81" s="103"/>
      <c r="AC81" s="89"/>
      <c r="AD81" s="103"/>
      <c r="AE81" s="89"/>
      <c r="AF81" s="101"/>
    </row>
    <row r="82" spans="1:32" s="4" customFormat="1" ht="12" x14ac:dyDescent="0.2">
      <c r="A82" s="7" t="s">
        <v>61</v>
      </c>
      <c r="B82" s="14">
        <f>+B34-B81</f>
        <v>14122053.470000001</v>
      </c>
      <c r="C82" s="14">
        <f>+C34-C81</f>
        <v>136674734.21000001</v>
      </c>
      <c r="D82" s="7"/>
      <c r="E82" s="7"/>
      <c r="F82" s="14"/>
      <c r="G82" s="14">
        <f>+G34-C81-B81</f>
        <v>150796787.68000001</v>
      </c>
      <c r="H82" s="3"/>
      <c r="I82" s="90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</row>
    <row r="83" spans="1:32" s="4" customFormat="1" ht="12" x14ac:dyDescent="0.2">
      <c r="A83" s="2"/>
      <c r="B83" s="3"/>
      <c r="C83" s="3"/>
      <c r="D83" s="2"/>
      <c r="E83" s="2"/>
      <c r="F83" s="3"/>
      <c r="G83" s="3"/>
      <c r="H83" s="3"/>
      <c r="I83" s="90" t="s">
        <v>7</v>
      </c>
      <c r="J83" s="103" t="s">
        <v>8</v>
      </c>
      <c r="K83" s="93" t="s">
        <v>7</v>
      </c>
      <c r="L83" s="103" t="s">
        <v>9</v>
      </c>
      <c r="M83" s="89" t="s">
        <v>7</v>
      </c>
      <c r="N83" s="103" t="s">
        <v>10</v>
      </c>
      <c r="O83" s="89" t="s">
        <v>7</v>
      </c>
      <c r="P83" s="103" t="s">
        <v>11</v>
      </c>
      <c r="Q83" s="89" t="s">
        <v>7</v>
      </c>
      <c r="R83" s="103" t="s">
        <v>12</v>
      </c>
      <c r="S83" s="89" t="s">
        <v>7</v>
      </c>
      <c r="T83" s="103" t="s">
        <v>13</v>
      </c>
      <c r="U83" s="89" t="s">
        <v>7</v>
      </c>
      <c r="V83" s="103" t="s">
        <v>14</v>
      </c>
      <c r="W83" s="89" t="s">
        <v>7</v>
      </c>
      <c r="X83" s="103" t="s">
        <v>15</v>
      </c>
      <c r="Y83" s="89" t="s">
        <v>7</v>
      </c>
      <c r="Z83" s="103" t="s">
        <v>16</v>
      </c>
      <c r="AA83" s="89" t="s">
        <v>7</v>
      </c>
      <c r="AB83" s="103" t="s">
        <v>17</v>
      </c>
      <c r="AC83" s="89" t="s">
        <v>7</v>
      </c>
      <c r="AD83" s="103" t="s">
        <v>18</v>
      </c>
      <c r="AE83" s="89" t="s">
        <v>7</v>
      </c>
      <c r="AF83" s="103" t="s">
        <v>19</v>
      </c>
    </row>
    <row r="84" spans="1:32" s="4" customFormat="1" ht="14.25" customHeight="1" x14ac:dyDescent="0.2">
      <c r="A84" s="2"/>
      <c r="B84" s="3"/>
      <c r="C84" s="3"/>
      <c r="D84" s="2"/>
      <c r="E84" s="2"/>
      <c r="F84" s="3"/>
      <c r="G84" s="3"/>
      <c r="H84" s="3"/>
      <c r="I84" s="90"/>
      <c r="J84" s="103"/>
      <c r="K84" s="93"/>
      <c r="L84" s="103"/>
      <c r="M84" s="89"/>
      <c r="N84" s="103"/>
      <c r="O84" s="89"/>
      <c r="P84" s="103"/>
      <c r="Q84" s="89"/>
      <c r="R84" s="103"/>
      <c r="S84" s="89"/>
      <c r="T84" s="103"/>
      <c r="U84" s="89"/>
      <c r="V84" s="103"/>
      <c r="W84" s="89"/>
      <c r="X84" s="103"/>
      <c r="Y84" s="89"/>
      <c r="Z84" s="103"/>
      <c r="AA84" s="89"/>
      <c r="AB84" s="103"/>
      <c r="AC84" s="89"/>
      <c r="AD84" s="103"/>
      <c r="AE84" s="89"/>
      <c r="AF84" s="103"/>
    </row>
    <row r="85" spans="1:32" s="4" customFormat="1" ht="15.75" customHeight="1" x14ac:dyDescent="0.2">
      <c r="A85" s="2" t="s">
        <v>62</v>
      </c>
      <c r="B85" s="3"/>
      <c r="C85" s="3"/>
      <c r="D85" s="2"/>
      <c r="E85" s="2"/>
      <c r="F85" s="3"/>
      <c r="G85" s="3"/>
      <c r="H85" s="3"/>
      <c r="I85" s="90"/>
      <c r="J85" s="103"/>
      <c r="K85" s="93"/>
      <c r="L85" s="103"/>
      <c r="M85" s="89"/>
      <c r="N85" s="103"/>
      <c r="O85" s="89"/>
      <c r="P85" s="103"/>
      <c r="Q85" s="89"/>
      <c r="R85" s="103"/>
      <c r="S85" s="89"/>
      <c r="T85" s="103"/>
      <c r="U85" s="89"/>
      <c r="V85" s="103"/>
      <c r="W85" s="89"/>
      <c r="X85" s="103"/>
      <c r="Y85" s="89"/>
      <c r="Z85" s="103"/>
      <c r="AA85" s="89"/>
      <c r="AB85" s="103"/>
      <c r="AC85" s="89"/>
      <c r="AD85" s="103"/>
      <c r="AE85" s="89"/>
      <c r="AF85" s="103"/>
    </row>
    <row r="86" spans="1:32" s="101" customFormat="1" ht="12" x14ac:dyDescent="0.2">
      <c r="A86" s="4"/>
      <c r="B86" s="4"/>
      <c r="C86" s="5"/>
      <c r="D86" s="4"/>
      <c r="E86" s="4"/>
      <c r="F86" s="4"/>
      <c r="G86" s="4"/>
      <c r="H86" s="4"/>
      <c r="I86" s="87"/>
      <c r="K86" s="91"/>
      <c r="M86" s="87"/>
      <c r="O86" s="87"/>
      <c r="Q86" s="87"/>
      <c r="S86" s="87"/>
      <c r="T86" s="103"/>
      <c r="U86" s="89"/>
      <c r="W86" s="87"/>
      <c r="Y86" s="87"/>
      <c r="Z86" s="103"/>
      <c r="AA86" s="89"/>
      <c r="AB86" s="103"/>
      <c r="AC86" s="89"/>
      <c r="AE86" s="87"/>
    </row>
    <row r="87" spans="1:32" s="101" customFormat="1" ht="12" x14ac:dyDescent="0.2">
      <c r="A87" s="4"/>
      <c r="B87" s="4"/>
      <c r="C87" s="5"/>
      <c r="D87" s="4"/>
      <c r="E87" s="4"/>
      <c r="F87" s="4"/>
      <c r="G87" s="4"/>
      <c r="H87" s="4"/>
      <c r="I87" s="87"/>
      <c r="K87" s="91"/>
      <c r="M87" s="87"/>
      <c r="O87" s="87"/>
      <c r="Q87" s="87"/>
      <c r="S87" s="87"/>
      <c r="T87" s="103"/>
      <c r="U87" s="89"/>
      <c r="W87" s="87"/>
      <c r="Y87" s="87"/>
      <c r="Z87" s="103"/>
      <c r="AA87" s="89"/>
      <c r="AB87" s="103"/>
      <c r="AC87" s="89"/>
      <c r="AE87" s="87"/>
    </row>
    <row r="88" spans="1:32" s="101" customFormat="1" ht="12" x14ac:dyDescent="0.2">
      <c r="A88" s="4"/>
      <c r="B88" s="4"/>
      <c r="C88" s="5"/>
      <c r="D88" s="4"/>
      <c r="E88" s="4"/>
      <c r="F88" s="4"/>
      <c r="G88" s="4"/>
      <c r="H88" s="4"/>
      <c r="I88" s="87"/>
      <c r="K88" s="91"/>
      <c r="M88" s="87"/>
      <c r="O88" s="87"/>
      <c r="Q88" s="87"/>
      <c r="S88" s="87"/>
      <c r="T88" s="103"/>
      <c r="U88" s="89"/>
      <c r="W88" s="87"/>
      <c r="Y88" s="87"/>
      <c r="Z88" s="103"/>
      <c r="AA88" s="89"/>
      <c r="AB88" s="103"/>
      <c r="AC88" s="89"/>
      <c r="AE88" s="87"/>
    </row>
    <row r="89" spans="1:32" s="101" customFormat="1" ht="12" x14ac:dyDescent="0.2">
      <c r="A89" s="4"/>
      <c r="B89" s="4"/>
      <c r="C89" s="5"/>
      <c r="D89" s="4"/>
      <c r="E89" s="4"/>
      <c r="F89" s="4"/>
      <c r="G89" s="4"/>
      <c r="H89" s="4"/>
      <c r="I89" s="87"/>
      <c r="K89" s="91"/>
      <c r="M89" s="87"/>
      <c r="O89" s="87"/>
      <c r="Q89" s="87"/>
      <c r="S89" s="87"/>
      <c r="T89" s="103"/>
      <c r="U89" s="89"/>
      <c r="W89" s="87"/>
      <c r="Y89" s="87"/>
      <c r="Z89" s="103"/>
      <c r="AA89" s="89"/>
      <c r="AB89" s="103"/>
      <c r="AC89" s="89"/>
      <c r="AE89" s="87"/>
    </row>
    <row r="90" spans="1:32" s="101" customFormat="1" ht="12" x14ac:dyDescent="0.2">
      <c r="A90" s="1" t="s">
        <v>63</v>
      </c>
      <c r="B90" s="328" t="s">
        <v>64</v>
      </c>
      <c r="C90" s="328"/>
      <c r="D90" s="328" t="s">
        <v>65</v>
      </c>
      <c r="E90" s="328"/>
      <c r="F90" s="328"/>
      <c r="G90" s="2"/>
      <c r="H90" s="1"/>
      <c r="I90" s="85"/>
      <c r="K90" s="91"/>
      <c r="M90" s="87"/>
      <c r="O90" s="87"/>
      <c r="Q90" s="87"/>
      <c r="S90" s="87"/>
      <c r="U90" s="87"/>
      <c r="W90" s="87"/>
      <c r="Y90" s="87"/>
      <c r="Z90" s="103"/>
      <c r="AA90" s="89"/>
      <c r="AB90" s="103"/>
      <c r="AC90" s="89"/>
      <c r="AE90" s="87"/>
    </row>
    <row r="91" spans="1:32" s="101" customFormat="1" ht="12" x14ac:dyDescent="0.2">
      <c r="A91" s="190" t="s">
        <v>66</v>
      </c>
      <c r="B91" s="329" t="s">
        <v>67</v>
      </c>
      <c r="C91" s="329"/>
      <c r="D91" s="329" t="s">
        <v>68</v>
      </c>
      <c r="E91" s="329"/>
      <c r="F91" s="329"/>
      <c r="G91" s="4"/>
      <c r="H91" s="190"/>
      <c r="I91" s="91"/>
      <c r="K91" s="91"/>
      <c r="M91" s="87"/>
      <c r="O91" s="87"/>
      <c r="Q91" s="87"/>
      <c r="S91" s="87"/>
      <c r="U91" s="87"/>
      <c r="W91" s="87"/>
      <c r="Y91" s="87"/>
      <c r="Z91" s="103"/>
      <c r="AA91" s="89"/>
      <c r="AB91" s="103"/>
      <c r="AC91" s="89"/>
      <c r="AE91" s="87"/>
    </row>
    <row r="92" spans="1:32" s="101" customFormat="1" ht="12" x14ac:dyDescent="0.2">
      <c r="A92" s="4"/>
      <c r="B92" s="5"/>
      <c r="C92" s="5"/>
      <c r="D92" s="4"/>
      <c r="E92" s="4"/>
      <c r="F92" s="2"/>
      <c r="G92" s="4"/>
      <c r="H92" s="4"/>
      <c r="I92" s="87"/>
      <c r="K92" s="91"/>
      <c r="M92" s="87"/>
      <c r="O92" s="87"/>
      <c r="Q92" s="87"/>
      <c r="S92" s="87"/>
      <c r="U92" s="87"/>
      <c r="W92" s="87"/>
      <c r="Y92" s="87"/>
      <c r="Z92" s="103"/>
      <c r="AA92" s="89"/>
      <c r="AB92" s="103"/>
      <c r="AC92" s="89"/>
      <c r="AE92" s="87"/>
    </row>
    <row r="97" spans="1:31" s="101" customFormat="1" ht="12" x14ac:dyDescent="0.2">
      <c r="A97" s="4"/>
      <c r="B97" s="5"/>
      <c r="C97" s="5"/>
      <c r="D97" s="2"/>
      <c r="E97" s="4"/>
      <c r="F97" s="4"/>
      <c r="G97" s="4"/>
      <c r="H97" s="4"/>
      <c r="I97" s="87"/>
      <c r="K97" s="91"/>
      <c r="M97" s="87"/>
      <c r="O97" s="87"/>
      <c r="Q97" s="87"/>
      <c r="S97" s="87"/>
      <c r="U97" s="87"/>
      <c r="W97" s="87"/>
      <c r="Y97" s="87"/>
      <c r="Z97" s="103"/>
      <c r="AA97" s="89"/>
      <c r="AB97" s="103"/>
      <c r="AC97" s="89"/>
      <c r="AE97" s="87"/>
    </row>
  </sheetData>
  <sheetProtection formatCells="0" formatColumns="0" formatRows="0" insertColumns="0" insertRows="0" insertHyperlinks="0" deleteColumns="0" deleteRows="0" sort="0" autoFilter="0" pivotTables="0"/>
  <mergeCells count="12">
    <mergeCell ref="B90:C90"/>
    <mergeCell ref="D90:F90"/>
    <mergeCell ref="B91:C91"/>
    <mergeCell ref="D91:F91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3" right="0.2" top="0.2" bottom="0.5" header="0.3" footer="0.3"/>
  <pageSetup paperSize="5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9"/>
  <sheetViews>
    <sheetView view="pageBreakPreview" workbookViewId="0">
      <selection activeCell="F28" sqref="F28"/>
    </sheetView>
  </sheetViews>
  <sheetFormatPr defaultRowHeight="15" x14ac:dyDescent="0.25"/>
  <cols>
    <col min="1" max="1" width="48.7109375" style="4" customWidth="1"/>
    <col min="2" max="2" width="15.42578125" style="5" customWidth="1"/>
    <col min="3" max="3" width="15.7109375" style="5" customWidth="1"/>
    <col min="4" max="5" width="12.28515625" style="4" customWidth="1"/>
    <col min="6" max="6" width="15.5703125" style="4" customWidth="1"/>
    <col min="7" max="7" width="14.85546875" style="4" customWidth="1"/>
    <col min="8" max="8" width="14.28515625" style="4" customWidth="1"/>
    <col min="9" max="9" width="14.28515625" style="87" customWidth="1"/>
    <col min="10" max="10" width="10.5703125" style="101" customWidth="1"/>
    <col min="11" max="11" width="10.5703125" style="91" customWidth="1"/>
    <col min="12" max="12" width="9.42578125" style="101" customWidth="1"/>
    <col min="13" max="13" width="12.28515625" style="87" customWidth="1"/>
    <col min="14" max="14" width="10.140625" style="101" customWidth="1"/>
    <col min="15" max="15" width="10.140625" style="87" customWidth="1"/>
    <col min="16" max="16" width="13" style="101" customWidth="1"/>
    <col min="17" max="17" width="13" style="87" customWidth="1"/>
    <col min="18" max="18" width="16" style="101" customWidth="1"/>
    <col min="19" max="19" width="16" style="87" customWidth="1"/>
    <col min="20" max="20" width="14.140625" style="101" customWidth="1"/>
    <col min="21" max="21" width="14.140625" style="87" customWidth="1"/>
    <col min="22" max="22" width="12" style="101" customWidth="1"/>
    <col min="23" max="23" width="12" style="87" customWidth="1"/>
    <col min="24" max="24" width="12.85546875" style="101" customWidth="1"/>
    <col min="25" max="25" width="12.85546875" style="87" customWidth="1"/>
    <col min="26" max="26" width="13.85546875" style="103" customWidth="1"/>
    <col min="27" max="27" width="13.85546875" style="89" customWidth="1"/>
    <col min="28" max="28" width="12.42578125" style="103" customWidth="1"/>
    <col min="29" max="29" width="12.42578125" style="89" customWidth="1"/>
    <col min="30" max="30" width="11.7109375" style="101" customWidth="1"/>
    <col min="31" max="31" width="11.7109375" style="87" customWidth="1"/>
    <col min="32" max="32" width="13.28515625" style="101" customWidth="1"/>
    <col min="33" max="33" width="9.140625" style="4" customWidth="1"/>
  </cols>
  <sheetData>
    <row r="1" spans="1:32" s="2" customFormat="1" ht="12" x14ac:dyDescent="0.2">
      <c r="A1" s="118" t="s">
        <v>0</v>
      </c>
      <c r="H1" s="1"/>
      <c r="I1" s="85"/>
      <c r="J1" s="99"/>
      <c r="K1" s="85"/>
      <c r="L1" s="99"/>
      <c r="M1" s="95"/>
      <c r="N1" s="99"/>
      <c r="O1" s="95"/>
      <c r="P1" s="99"/>
      <c r="Q1" s="95"/>
      <c r="R1" s="99"/>
      <c r="S1" s="95"/>
      <c r="T1" s="99"/>
      <c r="U1" s="95"/>
      <c r="V1" s="99"/>
      <c r="W1" s="95"/>
      <c r="X1" s="99"/>
      <c r="Y1" s="95"/>
      <c r="Z1" s="115"/>
      <c r="AA1" s="90"/>
      <c r="AB1" s="115"/>
      <c r="AC1" s="90"/>
      <c r="AD1" s="99"/>
      <c r="AE1" s="95"/>
      <c r="AF1" s="99"/>
    </row>
    <row r="2" spans="1:32" s="2" customFormat="1" ht="12" x14ac:dyDescent="0.2">
      <c r="A2" s="118" t="s">
        <v>1</v>
      </c>
      <c r="H2" s="1"/>
      <c r="I2" s="85"/>
      <c r="J2" s="99"/>
      <c r="K2" s="85"/>
      <c r="L2" s="99"/>
      <c r="M2" s="95"/>
      <c r="N2" s="99"/>
      <c r="O2" s="95"/>
      <c r="P2" s="99"/>
      <c r="Q2" s="95"/>
      <c r="R2" s="99"/>
      <c r="S2" s="95"/>
      <c r="T2" s="99"/>
      <c r="U2" s="95"/>
      <c r="V2" s="99"/>
      <c r="W2" s="95"/>
      <c r="X2" s="99"/>
      <c r="Y2" s="95"/>
      <c r="Z2" s="115"/>
      <c r="AA2" s="90"/>
      <c r="AB2" s="115"/>
      <c r="AC2" s="90"/>
      <c r="AD2" s="99"/>
      <c r="AE2" s="95"/>
      <c r="AF2" s="99"/>
    </row>
    <row r="3" spans="1:32" s="2" customFormat="1" ht="4.5" customHeight="1" x14ac:dyDescent="0.2">
      <c r="H3" s="1"/>
      <c r="I3" s="85"/>
      <c r="J3" s="99"/>
      <c r="K3" s="85"/>
      <c r="L3" s="99"/>
      <c r="M3" s="95"/>
      <c r="N3" s="99"/>
      <c r="O3" s="95"/>
      <c r="P3" s="99"/>
      <c r="Q3" s="95"/>
      <c r="R3" s="99"/>
      <c r="S3" s="95"/>
      <c r="T3" s="99"/>
      <c r="U3" s="95"/>
      <c r="V3" s="99"/>
      <c r="W3" s="95"/>
      <c r="X3" s="99"/>
      <c r="Y3" s="95"/>
      <c r="Z3" s="115"/>
      <c r="AA3" s="90"/>
      <c r="AB3" s="115"/>
      <c r="AC3" s="90"/>
      <c r="AD3" s="99"/>
      <c r="AE3" s="95"/>
      <c r="AF3" s="99"/>
    </row>
    <row r="4" spans="1:32" s="2" customFormat="1" ht="12" x14ac:dyDescent="0.2">
      <c r="A4" s="328" t="s">
        <v>2</v>
      </c>
      <c r="B4" s="328"/>
      <c r="C4" s="328"/>
      <c r="D4" s="328"/>
      <c r="E4" s="328"/>
      <c r="F4" s="328"/>
      <c r="G4" s="328"/>
      <c r="H4" s="1"/>
      <c r="I4" s="85"/>
      <c r="J4" s="99"/>
      <c r="K4" s="85"/>
      <c r="L4" s="99"/>
      <c r="M4" s="95"/>
      <c r="N4" s="99"/>
      <c r="O4" s="95"/>
      <c r="P4" s="99"/>
      <c r="Q4" s="95"/>
      <c r="R4" s="99"/>
      <c r="S4" s="95"/>
      <c r="T4" s="99"/>
      <c r="U4" s="95"/>
      <c r="V4" s="99"/>
      <c r="W4" s="95"/>
      <c r="X4" s="99"/>
      <c r="Y4" s="95"/>
      <c r="Z4" s="115"/>
      <c r="AA4" s="90"/>
      <c r="AB4" s="115"/>
      <c r="AC4" s="90"/>
      <c r="AD4" s="99"/>
      <c r="AE4" s="95"/>
      <c r="AF4" s="99"/>
    </row>
    <row r="5" spans="1:32" s="2" customFormat="1" ht="12" x14ac:dyDescent="0.2">
      <c r="A5" s="1"/>
      <c r="B5" s="1"/>
      <c r="C5" s="1"/>
      <c r="D5" s="1"/>
      <c r="E5" s="1"/>
      <c r="F5" s="1"/>
      <c r="G5" s="1"/>
      <c r="H5" s="1"/>
      <c r="I5" s="85"/>
      <c r="J5" s="99"/>
      <c r="K5" s="85"/>
      <c r="L5" s="99"/>
      <c r="M5" s="95"/>
      <c r="N5" s="99"/>
      <c r="O5" s="95"/>
      <c r="P5" s="99"/>
      <c r="Q5" s="95"/>
      <c r="R5" s="99"/>
      <c r="S5" s="95"/>
      <c r="T5" s="99"/>
      <c r="U5" s="95"/>
      <c r="V5" s="99"/>
      <c r="W5" s="95"/>
      <c r="X5" s="99"/>
      <c r="Y5" s="95"/>
      <c r="Z5" s="115"/>
      <c r="AA5" s="90"/>
      <c r="AB5" s="115"/>
      <c r="AC5" s="90"/>
      <c r="AD5" s="99"/>
      <c r="AE5" s="95"/>
      <c r="AF5" s="99"/>
    </row>
    <row r="6" spans="1:32" s="2" customFormat="1" ht="12" x14ac:dyDescent="0.2">
      <c r="A6" s="120" t="s">
        <v>3</v>
      </c>
      <c r="B6" s="1"/>
      <c r="C6" s="1"/>
      <c r="D6" s="120" t="s">
        <v>4</v>
      </c>
      <c r="E6" s="1"/>
      <c r="F6" s="1"/>
      <c r="G6" s="1"/>
      <c r="H6" s="1"/>
      <c r="I6" s="85"/>
      <c r="J6" s="99"/>
      <c r="K6" s="85"/>
      <c r="L6" s="99"/>
      <c r="M6" s="95"/>
      <c r="N6" s="99"/>
      <c r="O6" s="95"/>
      <c r="P6" s="99"/>
      <c r="Q6" s="95"/>
      <c r="R6" s="99"/>
      <c r="S6" s="95"/>
      <c r="T6" s="99"/>
      <c r="U6" s="95"/>
      <c r="V6" s="99"/>
      <c r="W6" s="95"/>
      <c r="X6" s="99"/>
      <c r="Y6" s="95"/>
      <c r="Z6" s="115"/>
      <c r="AA6" s="90"/>
      <c r="AB6" s="115"/>
      <c r="AC6" s="90"/>
      <c r="AD6" s="99"/>
      <c r="AE6" s="95"/>
      <c r="AF6" s="99"/>
    </row>
    <row r="7" spans="1:32" x14ac:dyDescent="0.25">
      <c r="A7" s="2" t="s">
        <v>5</v>
      </c>
      <c r="B7" s="2"/>
      <c r="C7" s="2"/>
      <c r="D7" s="120" t="s">
        <v>74</v>
      </c>
      <c r="E7" s="2"/>
      <c r="F7" s="2"/>
      <c r="G7" s="2"/>
      <c r="H7" s="1"/>
      <c r="I7" s="86" t="s">
        <v>7</v>
      </c>
      <c r="J7" s="100" t="s">
        <v>8</v>
      </c>
      <c r="K7" s="86" t="s">
        <v>7</v>
      </c>
      <c r="L7" s="100" t="s">
        <v>9</v>
      </c>
      <c r="M7" s="86" t="s">
        <v>7</v>
      </c>
      <c r="N7" s="100" t="s">
        <v>10</v>
      </c>
      <c r="O7" s="86" t="s">
        <v>7</v>
      </c>
      <c r="P7" s="100" t="s">
        <v>11</v>
      </c>
      <c r="Q7" s="86" t="s">
        <v>7</v>
      </c>
      <c r="R7" s="100" t="s">
        <v>12</v>
      </c>
      <c r="S7" s="86" t="s">
        <v>7</v>
      </c>
      <c r="T7" s="100" t="s">
        <v>13</v>
      </c>
      <c r="U7" s="86" t="s">
        <v>7</v>
      </c>
      <c r="V7" s="100" t="s">
        <v>14</v>
      </c>
      <c r="W7" s="86" t="s">
        <v>7</v>
      </c>
      <c r="X7" s="100" t="s">
        <v>15</v>
      </c>
      <c r="Y7" s="86" t="s">
        <v>7</v>
      </c>
      <c r="Z7" s="106" t="s">
        <v>16</v>
      </c>
      <c r="AA7" s="86" t="s">
        <v>7</v>
      </c>
      <c r="AB7" s="106" t="s">
        <v>17</v>
      </c>
      <c r="AC7" s="86" t="s">
        <v>7</v>
      </c>
      <c r="AD7" s="100" t="s">
        <v>18</v>
      </c>
      <c r="AE7" s="86" t="s">
        <v>7</v>
      </c>
      <c r="AF7" s="100" t="s">
        <v>19</v>
      </c>
    </row>
    <row r="8" spans="1:32" s="2" customFormat="1" ht="12" x14ac:dyDescent="0.2">
      <c r="A8" s="2" t="s">
        <v>20</v>
      </c>
      <c r="H8" s="1"/>
      <c r="I8" s="85"/>
      <c r="J8" s="99"/>
      <c r="K8" s="85"/>
      <c r="L8" s="99"/>
      <c r="M8" s="95"/>
      <c r="N8" s="99"/>
      <c r="O8" s="95"/>
      <c r="P8" s="99"/>
      <c r="Q8" s="95"/>
      <c r="R8" s="99"/>
      <c r="S8" s="95"/>
      <c r="T8" s="99"/>
      <c r="U8" s="95"/>
      <c r="V8" s="99"/>
      <c r="W8" s="95"/>
      <c r="X8" s="99"/>
      <c r="Y8" s="95"/>
      <c r="Z8" s="115"/>
      <c r="AA8" s="90"/>
      <c r="AB8" s="115"/>
      <c r="AC8" s="90"/>
      <c r="AD8" s="99"/>
      <c r="AE8" s="95"/>
      <c r="AF8" s="99"/>
    </row>
    <row r="9" spans="1:32" ht="11.25" customHeight="1" x14ac:dyDescent="0.25">
      <c r="A9" s="2" t="s">
        <v>21</v>
      </c>
    </row>
    <row r="10" spans="1:32" ht="15" customHeight="1" x14ac:dyDescent="0.25">
      <c r="A10" s="330" t="s">
        <v>22</v>
      </c>
      <c r="B10" s="331" t="s">
        <v>23</v>
      </c>
      <c r="C10" s="331" t="s">
        <v>24</v>
      </c>
      <c r="D10" s="332" t="s">
        <v>25</v>
      </c>
      <c r="E10" s="332" t="s">
        <v>26</v>
      </c>
      <c r="F10" s="332" t="s">
        <v>27</v>
      </c>
      <c r="G10" s="332" t="s">
        <v>28</v>
      </c>
      <c r="H10" s="6"/>
      <c r="I10" s="88"/>
    </row>
    <row r="11" spans="1:32" x14ac:dyDescent="0.25">
      <c r="A11" s="330"/>
      <c r="B11" s="331"/>
      <c r="C11" s="331"/>
      <c r="D11" s="332"/>
      <c r="E11" s="332"/>
      <c r="F11" s="332"/>
      <c r="G11" s="332"/>
      <c r="H11" s="6"/>
      <c r="I11" s="88"/>
    </row>
    <row r="12" spans="1:32" ht="4.5" customHeight="1" x14ac:dyDescent="0.25">
      <c r="A12" s="330"/>
      <c r="B12" s="331"/>
      <c r="C12" s="331"/>
      <c r="D12" s="332"/>
      <c r="E12" s="332"/>
      <c r="F12" s="332"/>
      <c r="G12" s="332"/>
      <c r="H12" s="6"/>
      <c r="I12" s="88"/>
    </row>
    <row r="13" spans="1:32" x14ac:dyDescent="0.25">
      <c r="A13" s="7" t="s">
        <v>29</v>
      </c>
      <c r="B13" s="8"/>
      <c r="C13" s="8"/>
      <c r="D13" s="9"/>
      <c r="E13" s="9"/>
      <c r="F13" s="9"/>
      <c r="G13" s="9"/>
    </row>
    <row r="14" spans="1:32" x14ac:dyDescent="0.25">
      <c r="A14" s="9" t="s">
        <v>30</v>
      </c>
      <c r="B14" s="8">
        <v>14152494.17</v>
      </c>
      <c r="C14" s="8">
        <v>33022486.390000001</v>
      </c>
      <c r="D14" s="9"/>
      <c r="E14" s="9"/>
      <c r="F14" s="9"/>
      <c r="G14" s="8">
        <f>SUM(B14:F14)</f>
        <v>47174980.560000002</v>
      </c>
      <c r="H14" s="5"/>
      <c r="I14" s="89"/>
    </row>
    <row r="15" spans="1:32" x14ac:dyDescent="0.25">
      <c r="A15" s="9" t="s">
        <v>31</v>
      </c>
      <c r="B15" s="8"/>
      <c r="C15" s="8"/>
      <c r="D15" s="9"/>
      <c r="E15" s="9"/>
      <c r="F15" s="9"/>
      <c r="G15" s="8">
        <f>SUM(C16:C24)</f>
        <v>42737670.789999999</v>
      </c>
      <c r="H15" s="5"/>
      <c r="I15" s="89"/>
    </row>
    <row r="16" spans="1:32" x14ac:dyDescent="0.25">
      <c r="A16" s="10">
        <v>2024</v>
      </c>
      <c r="B16" s="8"/>
      <c r="C16" s="8">
        <v>645903.81000000006</v>
      </c>
      <c r="D16" s="9"/>
      <c r="E16" s="9"/>
      <c r="F16" s="9"/>
      <c r="G16" s="8"/>
      <c r="H16" s="5"/>
      <c r="I16" s="89"/>
    </row>
    <row r="17" spans="1:19" x14ac:dyDescent="0.25">
      <c r="A17" s="10">
        <v>2023</v>
      </c>
      <c r="B17" s="8"/>
      <c r="C17" s="8">
        <f>8992264.36-5442264.36</f>
        <v>3550000</v>
      </c>
      <c r="D17" s="9"/>
      <c r="E17" s="9"/>
      <c r="F17" s="9"/>
      <c r="G17" s="8"/>
      <c r="H17" s="5"/>
      <c r="I17" s="89"/>
    </row>
    <row r="18" spans="1:19" x14ac:dyDescent="0.25">
      <c r="A18" s="10">
        <v>2022</v>
      </c>
      <c r="B18" s="8"/>
      <c r="C18" s="8">
        <v>3565357.18</v>
      </c>
      <c r="D18" s="9"/>
      <c r="E18" s="9"/>
      <c r="F18" s="9"/>
      <c r="G18" s="8"/>
      <c r="H18" s="5"/>
      <c r="I18" s="89"/>
    </row>
    <row r="19" spans="1:19" x14ac:dyDescent="0.25">
      <c r="A19" s="10">
        <v>2021</v>
      </c>
      <c r="B19" s="8"/>
      <c r="C19" s="8">
        <v>5400000</v>
      </c>
      <c r="D19" s="9"/>
      <c r="E19" s="9"/>
      <c r="F19" s="9"/>
      <c r="G19" s="8"/>
    </row>
    <row r="20" spans="1:19" x14ac:dyDescent="0.25">
      <c r="A20" s="10">
        <v>2020</v>
      </c>
      <c r="B20" s="8"/>
      <c r="C20" s="8">
        <v>6303424.7000000002</v>
      </c>
      <c r="D20" s="9"/>
      <c r="E20" s="9"/>
      <c r="F20" s="9"/>
      <c r="G20" s="8"/>
      <c r="H20" s="5"/>
      <c r="I20" s="89"/>
    </row>
    <row r="21" spans="1:19" x14ac:dyDescent="0.25">
      <c r="A21" s="10">
        <v>2019</v>
      </c>
      <c r="B21" s="8"/>
      <c r="C21" s="5">
        <f>8919450-276100-89805</f>
        <v>8553545</v>
      </c>
      <c r="D21" s="9"/>
      <c r="E21" s="9"/>
      <c r="F21" s="9"/>
      <c r="G21" s="8"/>
      <c r="H21" s="5"/>
      <c r="I21" s="89"/>
    </row>
    <row r="22" spans="1:19" x14ac:dyDescent="0.25">
      <c r="A22" s="10">
        <v>2018</v>
      </c>
      <c r="B22" s="8"/>
      <c r="C22" s="8">
        <v>2339826.94</v>
      </c>
      <c r="D22" s="9"/>
      <c r="E22" s="9"/>
      <c r="F22" s="9"/>
      <c r="G22" s="8"/>
      <c r="H22" s="5"/>
      <c r="I22" s="89"/>
    </row>
    <row r="23" spans="1:19" x14ac:dyDescent="0.25">
      <c r="A23" s="10">
        <v>2017</v>
      </c>
      <c r="B23" s="8"/>
      <c r="C23" s="8">
        <f>9920996.5-2306300</f>
        <v>7614696.5</v>
      </c>
      <c r="D23" s="9"/>
      <c r="E23" s="9"/>
      <c r="F23" s="9"/>
      <c r="G23" s="8"/>
      <c r="H23" s="5"/>
      <c r="I23" s="89"/>
    </row>
    <row r="24" spans="1:19" x14ac:dyDescent="0.25">
      <c r="A24" s="10">
        <v>2016</v>
      </c>
      <c r="B24" s="8"/>
      <c r="C24" s="8">
        <v>4764916.66</v>
      </c>
      <c r="D24" s="9"/>
      <c r="E24" s="9"/>
      <c r="F24" s="9"/>
      <c r="G24" s="8"/>
      <c r="H24" s="5"/>
      <c r="I24" s="89"/>
    </row>
    <row r="25" spans="1:19" ht="25.5" customHeight="1" x14ac:dyDescent="0.25">
      <c r="A25" s="11" t="s">
        <v>32</v>
      </c>
      <c r="B25" s="8"/>
      <c r="C25" s="8"/>
      <c r="D25" s="9"/>
      <c r="E25" s="9"/>
      <c r="F25" s="9"/>
      <c r="G25" s="8">
        <f>SUM(C26:C30)</f>
        <v>60734889.479999997</v>
      </c>
      <c r="H25" s="5"/>
      <c r="I25" s="89"/>
    </row>
    <row r="26" spans="1:19" x14ac:dyDescent="0.25">
      <c r="A26" s="12">
        <v>2020</v>
      </c>
      <c r="B26" s="8"/>
      <c r="C26" s="8">
        <f>6683258.27</f>
        <v>6683258.2699999996</v>
      </c>
      <c r="D26" s="9"/>
      <c r="E26" s="9"/>
      <c r="F26" s="9"/>
      <c r="G26" s="8"/>
      <c r="H26" s="5"/>
      <c r="I26" s="89"/>
      <c r="R26" s="103"/>
      <c r="S26" s="89"/>
    </row>
    <row r="27" spans="1:19" x14ac:dyDescent="0.25">
      <c r="A27" s="12">
        <v>2021</v>
      </c>
      <c r="B27" s="8"/>
      <c r="C27" s="8">
        <v>8583365.7699999996</v>
      </c>
      <c r="D27" s="9"/>
      <c r="E27" s="9"/>
      <c r="F27" s="9"/>
      <c r="G27" s="8"/>
      <c r="H27" s="5"/>
      <c r="I27" s="89"/>
      <c r="R27" s="103"/>
      <c r="S27" s="89"/>
    </row>
    <row r="28" spans="1:19" x14ac:dyDescent="0.25">
      <c r="A28" s="12">
        <v>2022</v>
      </c>
      <c r="B28" s="8"/>
      <c r="C28" s="8">
        <v>21792849.48</v>
      </c>
      <c r="D28" s="9"/>
      <c r="E28" s="9"/>
      <c r="F28" s="9"/>
      <c r="G28" s="8"/>
      <c r="H28" s="5"/>
      <c r="I28" s="89"/>
      <c r="R28" s="103"/>
      <c r="S28" s="89"/>
    </row>
    <row r="29" spans="1:19" x14ac:dyDescent="0.25">
      <c r="A29" s="12">
        <v>2023</v>
      </c>
      <c r="B29" s="8"/>
      <c r="C29" s="8">
        <v>12972600.92</v>
      </c>
      <c r="D29" s="9"/>
      <c r="E29" s="9"/>
      <c r="F29" s="9"/>
      <c r="G29" s="8"/>
      <c r="H29" s="5"/>
      <c r="I29" s="89"/>
      <c r="R29" s="103"/>
      <c r="S29" s="89"/>
    </row>
    <row r="30" spans="1:19" x14ac:dyDescent="0.25">
      <c r="A30" s="12">
        <v>2024</v>
      </c>
      <c r="B30" s="8"/>
      <c r="C30" s="8">
        <v>10702815.039999999</v>
      </c>
      <c r="D30" s="9"/>
      <c r="E30" s="9"/>
      <c r="F30" s="9"/>
      <c r="G30" s="8"/>
      <c r="H30" s="5"/>
      <c r="I30" s="89"/>
      <c r="R30" s="103"/>
      <c r="S30" s="89"/>
    </row>
    <row r="31" spans="1:19" x14ac:dyDescent="0.25">
      <c r="A31" s="12"/>
      <c r="B31" s="8"/>
      <c r="C31" s="8"/>
      <c r="D31" s="9"/>
      <c r="E31" s="9"/>
      <c r="F31" s="9"/>
      <c r="G31" s="8"/>
      <c r="H31" s="5"/>
      <c r="I31" s="89"/>
      <c r="R31" s="103"/>
      <c r="S31" s="89"/>
    </row>
    <row r="32" spans="1:19" x14ac:dyDescent="0.25">
      <c r="A32" s="9" t="s">
        <v>33</v>
      </c>
      <c r="B32" s="8"/>
      <c r="C32" s="8">
        <v>255640</v>
      </c>
      <c r="D32" s="9"/>
      <c r="E32" s="9"/>
      <c r="F32" s="9"/>
      <c r="G32" s="8">
        <f>C32</f>
        <v>255640</v>
      </c>
      <c r="H32" s="5"/>
      <c r="I32" s="89"/>
      <c r="L32" s="102"/>
      <c r="M32" s="96"/>
      <c r="R32" s="103"/>
      <c r="S32" s="89"/>
    </row>
    <row r="33" spans="1:32" s="4" customFormat="1" ht="10.5" customHeight="1" x14ac:dyDescent="0.2">
      <c r="A33" s="13"/>
      <c r="B33" s="8"/>
      <c r="C33" s="8"/>
      <c r="D33" s="9"/>
      <c r="E33" s="8"/>
      <c r="F33" s="8"/>
      <c r="G33" s="8"/>
      <c r="H33" s="5"/>
      <c r="I33" s="89"/>
      <c r="J33" s="101"/>
      <c r="K33" s="91"/>
      <c r="L33" s="101"/>
      <c r="M33" s="87"/>
      <c r="N33" s="101"/>
      <c r="O33" s="87"/>
      <c r="P33" s="101"/>
      <c r="Q33" s="87"/>
      <c r="R33" s="103"/>
      <c r="S33" s="89"/>
      <c r="T33" s="101"/>
      <c r="U33" s="87"/>
      <c r="V33" s="101"/>
      <c r="W33" s="87"/>
      <c r="X33" s="101"/>
      <c r="Y33" s="87"/>
      <c r="Z33" s="103"/>
      <c r="AA33" s="89"/>
      <c r="AB33" s="103"/>
      <c r="AC33" s="89"/>
      <c r="AD33" s="101"/>
      <c r="AE33" s="87"/>
      <c r="AF33" s="101"/>
    </row>
    <row r="34" spans="1:32" s="4" customFormat="1" ht="12" x14ac:dyDescent="0.2">
      <c r="A34" s="7" t="s">
        <v>34</v>
      </c>
      <c r="B34" s="14">
        <f>+B14</f>
        <v>14152494.17</v>
      </c>
      <c r="C34" s="14">
        <f>SUM(C14:C32)</f>
        <v>136750686.66</v>
      </c>
      <c r="D34" s="7"/>
      <c r="E34" s="14"/>
      <c r="F34" s="14">
        <f>SUM(F33:F33)</f>
        <v>0</v>
      </c>
      <c r="G34" s="14">
        <f>SUM(G14:G33)</f>
        <v>150903180.83000001</v>
      </c>
      <c r="H34" s="3"/>
      <c r="I34" s="90"/>
      <c r="J34" s="101"/>
      <c r="K34" s="91"/>
      <c r="L34" s="101"/>
      <c r="M34" s="87"/>
      <c r="N34" s="101"/>
      <c r="O34" s="87"/>
      <c r="P34" s="101"/>
      <c r="Q34" s="87"/>
      <c r="R34" s="103"/>
      <c r="S34" s="89"/>
      <c r="T34" s="101"/>
      <c r="U34" s="87"/>
      <c r="V34" s="101"/>
      <c r="W34" s="87"/>
      <c r="X34" s="101"/>
      <c r="Y34" s="87"/>
      <c r="Z34" s="103"/>
      <c r="AA34" s="89"/>
      <c r="AB34" s="103"/>
      <c r="AC34" s="89"/>
      <c r="AD34" s="101"/>
      <c r="AE34" s="87"/>
      <c r="AF34" s="101"/>
    </row>
    <row r="35" spans="1:32" s="4" customFormat="1" ht="12" x14ac:dyDescent="0.2">
      <c r="A35" s="7" t="s">
        <v>35</v>
      </c>
      <c r="B35" s="8"/>
      <c r="C35" s="8"/>
      <c r="D35" s="9"/>
      <c r="E35" s="9"/>
      <c r="F35" s="9"/>
      <c r="G35" s="9"/>
      <c r="I35" s="87"/>
      <c r="J35" s="101"/>
      <c r="K35" s="91"/>
      <c r="L35" s="101"/>
      <c r="M35" s="87"/>
      <c r="N35" s="101"/>
      <c r="O35" s="87"/>
      <c r="P35" s="101"/>
      <c r="Q35" s="87"/>
      <c r="R35" s="103"/>
      <c r="S35" s="89"/>
      <c r="T35" s="101"/>
      <c r="U35" s="87"/>
      <c r="V35" s="101"/>
      <c r="W35" s="87"/>
      <c r="X35" s="101"/>
      <c r="Y35" s="87"/>
      <c r="Z35" s="103"/>
      <c r="AA35" s="89"/>
      <c r="AB35" s="103"/>
      <c r="AC35" s="89"/>
      <c r="AD35" s="101"/>
      <c r="AE35" s="87"/>
      <c r="AF35" s="101"/>
    </row>
    <row r="36" spans="1:32" s="4" customFormat="1" ht="12" x14ac:dyDescent="0.2">
      <c r="A36" s="7" t="s">
        <v>36</v>
      </c>
      <c r="B36" s="8"/>
      <c r="C36" s="8"/>
      <c r="D36" s="9"/>
      <c r="E36" s="9"/>
      <c r="F36" s="9"/>
      <c r="G36" s="9"/>
      <c r="I36" s="87"/>
      <c r="J36" s="101"/>
      <c r="K36" s="91"/>
      <c r="L36" s="101"/>
      <c r="M36" s="87"/>
      <c r="N36" s="101"/>
      <c r="O36" s="87"/>
      <c r="P36" s="101"/>
      <c r="Q36" s="87"/>
      <c r="R36" s="103"/>
      <c r="S36" s="89"/>
      <c r="T36" s="101"/>
      <c r="U36" s="87"/>
      <c r="V36" s="101"/>
      <c r="W36" s="87"/>
      <c r="X36" s="101"/>
      <c r="Y36" s="87"/>
      <c r="Z36" s="103"/>
      <c r="AA36" s="89"/>
      <c r="AB36" s="103"/>
      <c r="AC36" s="89"/>
      <c r="AD36" s="101"/>
      <c r="AE36" s="87"/>
      <c r="AF36" s="101"/>
    </row>
    <row r="37" spans="1:32" s="4" customFormat="1" ht="27.75" customHeight="1" x14ac:dyDescent="0.2">
      <c r="A37" s="169" t="s">
        <v>37</v>
      </c>
      <c r="C37" s="8">
        <v>7952.45</v>
      </c>
      <c r="D37" s="9"/>
      <c r="E37" s="9"/>
      <c r="F37" s="9"/>
      <c r="G37" s="9"/>
      <c r="I37" s="87"/>
      <c r="J37" s="102"/>
      <c r="K37" s="50" t="s">
        <v>70</v>
      </c>
      <c r="L37" s="102">
        <v>7952.45</v>
      </c>
      <c r="M37" s="96"/>
      <c r="N37" s="107">
        <f>SUM(N38)</f>
        <v>0</v>
      </c>
      <c r="O37" s="110"/>
      <c r="P37" s="102">
        <f>SUM(P38:P38)</f>
        <v>0</v>
      </c>
      <c r="Q37" s="96"/>
      <c r="R37" s="102"/>
      <c r="S37" s="96"/>
      <c r="T37" s="107"/>
      <c r="U37" s="97"/>
      <c r="V37" s="102"/>
      <c r="W37" s="96"/>
      <c r="X37" s="112"/>
      <c r="Y37" s="96"/>
      <c r="Z37" s="112"/>
      <c r="AA37" s="109"/>
      <c r="AB37" s="112">
        <f>SUM(AB38)</f>
        <v>0</v>
      </c>
      <c r="AC37" s="90"/>
      <c r="AD37" s="114">
        <f>SUM(AD38)</f>
        <v>0</v>
      </c>
      <c r="AE37" s="108"/>
      <c r="AF37" s="112">
        <f>SUM(AF38:AF38)</f>
        <v>0</v>
      </c>
    </row>
    <row r="38" spans="1:32" s="4" customFormat="1" ht="12" customHeight="1" x14ac:dyDescent="0.2">
      <c r="A38" s="166"/>
      <c r="B38" s="8"/>
      <c r="C38" s="8"/>
      <c r="D38" s="9"/>
      <c r="E38" s="9"/>
      <c r="F38" s="9"/>
      <c r="G38" s="9"/>
      <c r="I38" s="87"/>
      <c r="J38" s="102"/>
      <c r="K38" s="93"/>
      <c r="L38" s="103">
        <f>SUM(J37+L37)</f>
        <v>7952.45</v>
      </c>
      <c r="M38" s="93"/>
      <c r="N38" s="106"/>
      <c r="O38" s="111"/>
      <c r="P38" s="103"/>
      <c r="Q38" s="89"/>
      <c r="R38" s="103"/>
      <c r="S38" s="89"/>
      <c r="T38" s="106"/>
      <c r="U38" s="117"/>
      <c r="V38" s="103"/>
      <c r="W38" s="96"/>
      <c r="X38" s="102"/>
      <c r="Y38" s="89"/>
      <c r="Z38" s="115"/>
      <c r="AA38" s="89"/>
      <c r="AB38" s="103"/>
      <c r="AC38" s="90"/>
      <c r="AD38" s="121"/>
      <c r="AE38" s="159"/>
      <c r="AF38" s="115"/>
    </row>
    <row r="39" spans="1:32" s="4" customFormat="1" ht="12" customHeight="1" x14ac:dyDescent="0.2">
      <c r="A39" s="166" t="s">
        <v>38</v>
      </c>
      <c r="B39" s="8"/>
      <c r="C39" s="8"/>
      <c r="D39" s="8"/>
      <c r="E39" s="8"/>
      <c r="F39" s="8"/>
      <c r="G39" s="8"/>
      <c r="I39" s="87"/>
      <c r="J39" s="102"/>
      <c r="K39" s="94"/>
      <c r="L39" s="103"/>
      <c r="M39" s="93"/>
      <c r="N39" s="106"/>
      <c r="O39" s="111"/>
      <c r="P39" s="103"/>
      <c r="Q39" s="89"/>
      <c r="R39" s="103"/>
      <c r="S39" s="96"/>
      <c r="T39" s="107"/>
      <c r="U39" s="117"/>
      <c r="V39" s="112"/>
      <c r="W39" s="96"/>
      <c r="X39" s="112"/>
      <c r="Y39" s="96"/>
      <c r="Z39" s="112">
        <f>SUM(Z40:Z40)</f>
        <v>0</v>
      </c>
      <c r="AA39" s="109"/>
      <c r="AB39" s="112"/>
      <c r="AC39" s="90"/>
      <c r="AD39" s="114"/>
      <c r="AE39" s="159"/>
      <c r="AF39" s="115"/>
    </row>
    <row r="40" spans="1:32" s="4" customFormat="1" ht="12" customHeight="1" x14ac:dyDescent="0.2">
      <c r="A40" s="166"/>
      <c r="B40" s="8"/>
      <c r="C40" s="8"/>
      <c r="D40" s="8"/>
      <c r="E40" s="8"/>
      <c r="F40" s="8"/>
      <c r="G40" s="8"/>
      <c r="I40" s="87"/>
      <c r="J40" s="102"/>
      <c r="K40" s="94"/>
      <c r="L40" s="103"/>
      <c r="M40" s="93"/>
      <c r="N40" s="106"/>
      <c r="O40" s="111"/>
      <c r="P40" s="103"/>
      <c r="Q40" s="89"/>
      <c r="R40" s="103"/>
      <c r="S40" s="96"/>
      <c r="T40" s="107"/>
      <c r="U40" s="117"/>
      <c r="V40" s="103"/>
      <c r="W40" s="96"/>
      <c r="X40" s="102"/>
      <c r="Y40" s="96"/>
      <c r="Z40" s="115"/>
      <c r="AA40" s="109"/>
      <c r="AB40" s="112"/>
      <c r="AC40" s="90"/>
      <c r="AD40" s="114"/>
      <c r="AE40" s="159"/>
      <c r="AF40" s="115"/>
    </row>
    <row r="41" spans="1:32" s="4" customFormat="1" ht="12" customHeight="1" x14ac:dyDescent="0.2">
      <c r="A41" s="166" t="s">
        <v>39</v>
      </c>
      <c r="B41" s="8"/>
      <c r="C41" s="8"/>
      <c r="D41" s="9"/>
      <c r="E41" s="9"/>
      <c r="F41" s="9"/>
      <c r="G41" s="9"/>
      <c r="I41" s="87"/>
      <c r="J41" s="102"/>
      <c r="K41" s="94"/>
      <c r="L41" s="103"/>
      <c r="M41" s="93"/>
      <c r="N41" s="106"/>
      <c r="O41" s="111"/>
      <c r="P41" s="103"/>
      <c r="Q41" s="96"/>
      <c r="R41" s="102"/>
      <c r="S41" s="96"/>
      <c r="T41" s="104"/>
      <c r="U41" s="117"/>
      <c r="V41" s="103"/>
      <c r="W41" s="96"/>
      <c r="X41" s="102"/>
      <c r="Y41" s="96"/>
      <c r="Z41" s="112"/>
      <c r="AA41" s="109"/>
      <c r="AB41" s="112"/>
      <c r="AC41" s="90"/>
      <c r="AD41" s="114"/>
      <c r="AE41" s="159"/>
      <c r="AF41" s="112">
        <f>SUM(AF42)</f>
        <v>0</v>
      </c>
    </row>
    <row r="42" spans="1:32" s="4" customFormat="1" ht="12" customHeight="1" x14ac:dyDescent="0.2">
      <c r="A42" s="166"/>
      <c r="B42" s="8"/>
      <c r="C42" s="8"/>
      <c r="D42" s="9"/>
      <c r="E42" s="9"/>
      <c r="F42" s="9"/>
      <c r="G42" s="9"/>
      <c r="I42" s="87"/>
      <c r="J42" s="102"/>
      <c r="K42" s="94"/>
      <c r="L42" s="103"/>
      <c r="M42" s="93"/>
      <c r="N42" s="106"/>
      <c r="O42" s="111"/>
      <c r="P42" s="103"/>
      <c r="Q42" s="96"/>
      <c r="R42" s="102"/>
      <c r="S42" s="96"/>
      <c r="T42" s="104"/>
      <c r="U42" s="117"/>
      <c r="V42" s="103"/>
      <c r="W42" s="96"/>
      <c r="X42" s="102"/>
      <c r="Y42" s="96"/>
      <c r="Z42" s="112"/>
      <c r="AA42" s="109"/>
      <c r="AB42" s="112"/>
      <c r="AC42" s="90"/>
      <c r="AD42" s="114"/>
      <c r="AE42" s="159"/>
      <c r="AF42" s="103"/>
    </row>
    <row r="43" spans="1:32" s="4" customFormat="1" ht="30.75" customHeight="1" x14ac:dyDescent="0.2">
      <c r="A43" s="169" t="s">
        <v>40</v>
      </c>
      <c r="B43" s="8"/>
      <c r="C43" s="8"/>
      <c r="D43" s="9"/>
      <c r="E43" s="9"/>
      <c r="F43" s="9"/>
      <c r="G43" s="9"/>
      <c r="I43" s="87"/>
      <c r="J43" s="102"/>
      <c r="K43" s="94"/>
      <c r="L43" s="103"/>
      <c r="M43" s="93"/>
      <c r="N43" s="106"/>
      <c r="O43" s="111"/>
      <c r="P43" s="103"/>
      <c r="Q43" s="96"/>
      <c r="R43" s="102"/>
      <c r="S43" s="96"/>
      <c r="T43" s="104"/>
      <c r="U43" s="117"/>
      <c r="V43" s="103"/>
      <c r="W43" s="96"/>
      <c r="X43" s="102"/>
      <c r="Y43" s="96"/>
      <c r="Z43" s="112"/>
      <c r="AA43" s="109"/>
      <c r="AB43" s="112"/>
      <c r="AC43" s="90"/>
      <c r="AD43" s="114"/>
      <c r="AE43" s="159"/>
      <c r="AF43" s="115"/>
    </row>
    <row r="44" spans="1:32" s="4" customFormat="1" ht="12.75" customHeight="1" x14ac:dyDescent="0.2">
      <c r="A44" s="166"/>
      <c r="B44" s="8"/>
      <c r="C44" s="8"/>
      <c r="D44" s="9"/>
      <c r="E44" s="9"/>
      <c r="F44" s="9"/>
      <c r="G44" s="9"/>
      <c r="I44" s="87"/>
      <c r="J44" s="102"/>
      <c r="K44" s="94"/>
      <c r="L44" s="103"/>
      <c r="M44" s="93"/>
      <c r="N44" s="106"/>
      <c r="O44" s="111"/>
      <c r="P44" s="103"/>
      <c r="Q44" s="96"/>
      <c r="R44" s="102"/>
      <c r="S44" s="96"/>
      <c r="T44" s="104"/>
      <c r="U44" s="117"/>
      <c r="V44" s="103"/>
      <c r="W44" s="96"/>
      <c r="X44" s="102"/>
      <c r="Y44" s="96"/>
      <c r="Z44" s="112"/>
      <c r="AA44" s="109"/>
      <c r="AB44" s="112"/>
      <c r="AC44" s="109"/>
      <c r="AD44" s="114"/>
      <c r="AE44" s="89"/>
      <c r="AF44" s="103"/>
    </row>
    <row r="45" spans="1:32" s="4" customFormat="1" ht="12.75" customHeight="1" x14ac:dyDescent="0.2">
      <c r="A45" s="7" t="s">
        <v>41</v>
      </c>
      <c r="B45" s="8"/>
      <c r="C45" s="8"/>
      <c r="D45" s="9"/>
      <c r="E45" s="9"/>
      <c r="F45" s="9"/>
      <c r="G45" s="9"/>
      <c r="I45" s="87"/>
      <c r="J45" s="103"/>
      <c r="K45" s="93"/>
      <c r="L45" s="103"/>
      <c r="M45" s="89"/>
      <c r="N45" s="105"/>
      <c r="O45" s="98"/>
      <c r="P45" s="103"/>
      <c r="Q45" s="89"/>
      <c r="R45" s="103"/>
      <c r="S45" s="89"/>
      <c r="T45" s="102"/>
      <c r="U45" s="89"/>
      <c r="V45" s="102"/>
      <c r="W45" s="89"/>
      <c r="X45" s="112"/>
      <c r="Y45" s="109"/>
      <c r="Z45" s="112"/>
      <c r="AA45" s="109"/>
      <c r="AB45" s="112"/>
      <c r="AC45" s="109"/>
      <c r="AD45" s="105"/>
      <c r="AE45" s="98"/>
      <c r="AF45" s="112"/>
    </row>
    <row r="46" spans="1:32" s="4" customFormat="1" ht="12.75" customHeight="1" x14ac:dyDescent="0.2">
      <c r="A46" s="169" t="s">
        <v>42</v>
      </c>
      <c r="B46" s="8"/>
      <c r="C46" s="8"/>
      <c r="D46" s="9"/>
      <c r="E46" s="9"/>
      <c r="F46" s="9"/>
      <c r="G46" s="9"/>
      <c r="I46" s="87"/>
      <c r="J46" s="103"/>
      <c r="K46" s="93"/>
      <c r="L46" s="103"/>
      <c r="M46" s="89"/>
      <c r="N46" s="105"/>
      <c r="O46" s="98"/>
      <c r="P46" s="103"/>
      <c r="Q46" s="89"/>
      <c r="R46" s="103"/>
      <c r="S46" s="89"/>
      <c r="T46" s="103"/>
      <c r="U46" s="89"/>
      <c r="V46" s="103"/>
      <c r="W46" s="89"/>
      <c r="X46" s="103"/>
      <c r="Y46" s="109"/>
      <c r="Z46" s="112"/>
      <c r="AA46" s="109"/>
      <c r="AB46" s="112"/>
      <c r="AC46" s="109"/>
      <c r="AD46" s="105"/>
      <c r="AE46" s="98"/>
      <c r="AF46" s="112">
        <f>SUM(AF47:AF47)</f>
        <v>0</v>
      </c>
    </row>
    <row r="47" spans="1:32" s="4" customFormat="1" ht="12.75" customHeight="1" x14ac:dyDescent="0.2">
      <c r="A47" s="166"/>
      <c r="B47" s="8"/>
      <c r="C47" s="8"/>
      <c r="D47" s="9"/>
      <c r="E47" s="9"/>
      <c r="F47" s="9"/>
      <c r="G47" s="9"/>
      <c r="I47" s="87"/>
      <c r="J47" s="103"/>
      <c r="K47" s="93"/>
      <c r="L47" s="103"/>
      <c r="M47" s="89"/>
      <c r="N47" s="105"/>
      <c r="O47" s="98"/>
      <c r="P47" s="103"/>
      <c r="Q47" s="89"/>
      <c r="R47" s="103"/>
      <c r="S47" s="89"/>
      <c r="T47" s="103"/>
      <c r="U47" s="89"/>
      <c r="V47" s="103"/>
      <c r="W47" s="89"/>
      <c r="X47" s="103"/>
      <c r="Y47" s="109"/>
      <c r="Z47" s="115"/>
      <c r="AA47" s="109"/>
      <c r="AB47" s="112"/>
      <c r="AC47" s="109"/>
      <c r="AD47" s="105"/>
      <c r="AE47" s="98"/>
      <c r="AF47" s="103"/>
    </row>
    <row r="48" spans="1:32" s="4" customFormat="1" ht="12.75" customHeight="1" x14ac:dyDescent="0.2">
      <c r="A48" s="166" t="s">
        <v>43</v>
      </c>
      <c r="B48" s="8"/>
      <c r="C48" s="8"/>
      <c r="D48" s="9"/>
      <c r="E48" s="9"/>
      <c r="F48" s="9"/>
      <c r="G48" s="9"/>
      <c r="I48" s="87"/>
      <c r="J48" s="103"/>
      <c r="K48" s="93"/>
      <c r="L48" s="103"/>
      <c r="M48" s="89"/>
      <c r="N48" s="105"/>
      <c r="O48" s="98"/>
      <c r="P48" s="103"/>
      <c r="Q48" s="89"/>
      <c r="R48" s="103"/>
      <c r="S48" s="89"/>
      <c r="T48" s="103"/>
      <c r="U48" s="89"/>
      <c r="V48" s="103"/>
      <c r="W48" s="89"/>
      <c r="X48" s="103"/>
      <c r="Y48" s="109"/>
      <c r="Z48" s="112"/>
      <c r="AA48" s="109"/>
      <c r="AB48" s="112"/>
      <c r="AC48" s="109"/>
      <c r="AD48" s="105"/>
      <c r="AE48" s="98"/>
      <c r="AF48" s="112"/>
    </row>
    <row r="49" spans="1:32" s="4" customFormat="1" ht="12.75" customHeight="1" x14ac:dyDescent="0.2">
      <c r="A49" s="166"/>
      <c r="B49" s="8"/>
      <c r="C49" s="8"/>
      <c r="D49" s="9"/>
      <c r="E49" s="9"/>
      <c r="F49" s="9"/>
      <c r="G49" s="9"/>
      <c r="I49" s="87"/>
      <c r="J49" s="103"/>
      <c r="K49" s="93"/>
      <c r="L49" s="103"/>
      <c r="M49" s="89"/>
      <c r="N49" s="105"/>
      <c r="O49" s="98"/>
      <c r="P49" s="103"/>
      <c r="Q49" s="89"/>
      <c r="R49" s="103"/>
      <c r="S49" s="89"/>
      <c r="T49" s="103"/>
      <c r="U49" s="89"/>
      <c r="V49" s="103"/>
      <c r="W49" s="89"/>
      <c r="X49" s="103"/>
      <c r="Y49" s="109"/>
      <c r="Z49" s="112"/>
      <c r="AA49" s="109"/>
      <c r="AB49" s="112"/>
      <c r="AC49" s="109"/>
      <c r="AD49" s="105"/>
      <c r="AE49" s="98"/>
      <c r="AF49" s="112"/>
    </row>
    <row r="50" spans="1:32" s="4" customFormat="1" ht="28.5" customHeight="1" x14ac:dyDescent="0.2">
      <c r="A50" s="169" t="s">
        <v>44</v>
      </c>
      <c r="B50" s="8"/>
      <c r="C50" s="8"/>
      <c r="D50" s="9"/>
      <c r="E50" s="9"/>
      <c r="F50" s="9"/>
      <c r="G50" s="9"/>
      <c r="I50" s="87"/>
      <c r="J50" s="103"/>
      <c r="K50" s="93"/>
      <c r="L50" s="103"/>
      <c r="M50" s="89"/>
      <c r="N50" s="105"/>
      <c r="O50" s="98"/>
      <c r="P50" s="103"/>
      <c r="Q50" s="89"/>
      <c r="R50" s="103"/>
      <c r="S50" s="89"/>
      <c r="T50" s="103"/>
      <c r="U50" s="89"/>
      <c r="V50" s="103"/>
      <c r="W50" s="89"/>
      <c r="X50" s="103"/>
      <c r="Y50" s="109"/>
      <c r="Z50" s="112"/>
      <c r="AA50" s="109"/>
      <c r="AB50" s="112"/>
      <c r="AC50" s="109"/>
      <c r="AD50" s="105"/>
      <c r="AE50" s="98"/>
      <c r="AF50" s="112"/>
    </row>
    <row r="51" spans="1:32" s="4" customFormat="1" ht="12.75" customHeight="1" x14ac:dyDescent="0.2">
      <c r="A51" s="166"/>
      <c r="B51" s="8"/>
      <c r="C51" s="8"/>
      <c r="D51" s="9"/>
      <c r="E51" s="9"/>
      <c r="F51" s="9"/>
      <c r="G51" s="9"/>
      <c r="I51" s="87"/>
      <c r="J51" s="103"/>
      <c r="K51" s="93"/>
      <c r="L51" s="103"/>
      <c r="M51" s="89"/>
      <c r="N51" s="105"/>
      <c r="O51" s="98"/>
      <c r="P51" s="103"/>
      <c r="Q51" s="89"/>
      <c r="R51" s="103"/>
      <c r="S51" s="89"/>
      <c r="T51" s="103"/>
      <c r="U51" s="89"/>
      <c r="V51" s="103"/>
      <c r="W51" s="89"/>
      <c r="X51" s="103"/>
      <c r="Y51" s="109"/>
      <c r="Z51" s="112"/>
      <c r="AA51" s="109"/>
      <c r="AB51" s="112"/>
      <c r="AC51" s="109"/>
      <c r="AD51" s="105"/>
      <c r="AE51" s="98"/>
      <c r="AF51" s="112"/>
    </row>
    <row r="52" spans="1:32" s="4" customFormat="1" ht="67.5" customHeight="1" x14ac:dyDescent="0.2">
      <c r="A52" s="322" t="s">
        <v>45</v>
      </c>
      <c r="B52" s="8"/>
      <c r="C52" s="323"/>
      <c r="D52" s="8"/>
      <c r="E52" s="9"/>
      <c r="F52" s="9"/>
      <c r="G52" s="9"/>
      <c r="I52" s="87"/>
      <c r="J52" s="103"/>
      <c r="K52" s="93"/>
      <c r="L52" s="112"/>
      <c r="M52" s="89"/>
      <c r="N52" s="105"/>
      <c r="O52" s="98"/>
      <c r="P52" s="103"/>
      <c r="Q52" s="89"/>
      <c r="R52" s="103"/>
      <c r="S52" s="89"/>
      <c r="T52" s="103"/>
      <c r="U52" s="89"/>
      <c r="V52" s="103"/>
      <c r="W52" s="89"/>
      <c r="X52" s="112"/>
      <c r="Y52" s="109"/>
      <c r="Z52" s="112"/>
      <c r="AA52" s="109"/>
      <c r="AB52" s="112"/>
      <c r="AC52" s="109"/>
      <c r="AD52" s="114"/>
      <c r="AE52" s="98"/>
      <c r="AF52" s="112"/>
    </row>
    <row r="53" spans="1:32" s="4" customFormat="1" ht="12.75" customHeight="1" x14ac:dyDescent="0.2">
      <c r="A53" s="166"/>
      <c r="B53" s="8"/>
      <c r="C53" s="8"/>
      <c r="D53" s="9"/>
      <c r="E53" s="9"/>
      <c r="F53" s="9"/>
      <c r="G53" s="9"/>
      <c r="I53" s="87"/>
      <c r="J53" s="103"/>
      <c r="K53" s="93"/>
      <c r="L53" s="103"/>
      <c r="M53" s="89"/>
      <c r="N53" s="105"/>
      <c r="O53" s="98"/>
      <c r="P53" s="103"/>
      <c r="Q53" s="89"/>
      <c r="R53" s="103"/>
      <c r="S53" s="89"/>
      <c r="T53" s="103"/>
      <c r="U53" s="89"/>
      <c r="V53" s="103"/>
      <c r="W53" s="89"/>
      <c r="X53" s="112"/>
      <c r="Y53" s="109"/>
      <c r="Z53" s="112"/>
      <c r="AA53" s="109"/>
      <c r="AB53" s="112"/>
      <c r="AC53" s="109"/>
      <c r="AD53" s="105"/>
      <c r="AE53" s="98"/>
      <c r="AF53" s="112"/>
    </row>
    <row r="54" spans="1:32" s="4" customFormat="1" ht="12.75" customHeight="1" x14ac:dyDescent="0.2">
      <c r="A54" s="166" t="s">
        <v>46</v>
      </c>
      <c r="B54" s="8"/>
      <c r="C54" s="8"/>
      <c r="D54" s="9"/>
      <c r="E54" s="9"/>
      <c r="F54" s="9"/>
      <c r="G54" s="9"/>
      <c r="I54" s="87"/>
      <c r="J54" s="103"/>
      <c r="K54" s="93"/>
      <c r="L54" s="103"/>
      <c r="M54" s="89"/>
      <c r="N54" s="105"/>
      <c r="O54" s="98"/>
      <c r="P54" s="103"/>
      <c r="Q54" s="89"/>
      <c r="R54" s="103"/>
      <c r="S54" s="89"/>
      <c r="T54" s="103"/>
      <c r="U54" s="89"/>
      <c r="V54" s="103"/>
      <c r="W54" s="89"/>
      <c r="X54" s="112"/>
      <c r="Y54" s="109"/>
      <c r="Z54" s="112"/>
      <c r="AA54" s="109"/>
      <c r="AB54" s="112"/>
      <c r="AC54" s="109"/>
      <c r="AD54" s="105"/>
      <c r="AE54" s="98"/>
      <c r="AF54" s="112"/>
    </row>
    <row r="55" spans="1:32" s="4" customFormat="1" ht="12.75" customHeight="1" x14ac:dyDescent="0.2">
      <c r="A55" s="166"/>
      <c r="B55" s="8"/>
      <c r="C55" s="8"/>
      <c r="D55" s="9"/>
      <c r="E55" s="9"/>
      <c r="F55" s="9"/>
      <c r="G55" s="9"/>
      <c r="I55" s="87"/>
      <c r="J55" s="103"/>
      <c r="K55" s="93"/>
      <c r="L55" s="103"/>
      <c r="M55" s="89"/>
      <c r="N55" s="105"/>
      <c r="O55" s="98"/>
      <c r="P55" s="103"/>
      <c r="Q55" s="89"/>
      <c r="R55" s="103"/>
      <c r="S55" s="89"/>
      <c r="T55" s="103"/>
      <c r="U55" s="89"/>
      <c r="V55" s="103"/>
      <c r="W55" s="89"/>
      <c r="X55" s="112"/>
      <c r="Y55" s="109"/>
      <c r="Z55" s="112"/>
      <c r="AA55" s="109"/>
      <c r="AB55" s="112"/>
      <c r="AC55" s="109"/>
      <c r="AD55" s="105"/>
      <c r="AE55" s="98"/>
      <c r="AF55" s="112"/>
    </row>
    <row r="56" spans="1:32" s="4" customFormat="1" ht="28.5" customHeight="1" x14ac:dyDescent="0.2">
      <c r="A56" s="169" t="s">
        <v>47</v>
      </c>
      <c r="B56" s="8"/>
      <c r="C56" s="8"/>
      <c r="D56" s="9"/>
      <c r="E56" s="9"/>
      <c r="F56" s="9"/>
      <c r="G56" s="9"/>
      <c r="I56" s="87"/>
      <c r="J56" s="103"/>
      <c r="K56" s="93"/>
      <c r="L56" s="103"/>
      <c r="M56" s="89"/>
      <c r="N56" s="105"/>
      <c r="O56" s="98"/>
      <c r="P56" s="103"/>
      <c r="Q56" s="89"/>
      <c r="R56" s="103"/>
      <c r="S56" s="89"/>
      <c r="T56" s="103"/>
      <c r="U56" s="89"/>
      <c r="V56" s="103"/>
      <c r="W56" s="89"/>
      <c r="X56" s="112"/>
      <c r="Y56" s="109"/>
      <c r="Z56" s="112"/>
      <c r="AA56" s="109"/>
      <c r="AB56" s="112">
        <f>SUM(AB57)</f>
        <v>0</v>
      </c>
      <c r="AC56" s="109"/>
      <c r="AD56" s="105"/>
      <c r="AE56" s="98"/>
      <c r="AF56" s="112"/>
    </row>
    <row r="57" spans="1:32" s="4" customFormat="1" ht="12.75" customHeight="1" x14ac:dyDescent="0.2">
      <c r="A57" s="166"/>
      <c r="B57" s="8"/>
      <c r="C57" s="8"/>
      <c r="D57" s="9"/>
      <c r="E57" s="9"/>
      <c r="F57" s="9"/>
      <c r="G57" s="9"/>
      <c r="I57" s="87"/>
      <c r="J57" s="103"/>
      <c r="K57" s="93"/>
      <c r="L57" s="103"/>
      <c r="M57" s="89"/>
      <c r="N57" s="105"/>
      <c r="O57" s="98"/>
      <c r="P57" s="103"/>
      <c r="Q57" s="89"/>
      <c r="R57" s="103"/>
      <c r="S57" s="89"/>
      <c r="T57" s="103"/>
      <c r="U57" s="89"/>
      <c r="V57" s="103"/>
      <c r="W57" s="89"/>
      <c r="X57" s="112"/>
      <c r="Y57" s="109"/>
      <c r="Z57" s="112"/>
      <c r="AA57" s="89"/>
      <c r="AB57" s="103"/>
      <c r="AC57" s="109"/>
      <c r="AD57" s="105"/>
      <c r="AE57" s="98"/>
      <c r="AF57" s="103"/>
    </row>
    <row r="58" spans="1:32" s="4" customFormat="1" ht="39.75" customHeight="1" x14ac:dyDescent="0.2">
      <c r="A58" s="169" t="s">
        <v>75</v>
      </c>
      <c r="B58" s="8"/>
      <c r="C58" s="8"/>
      <c r="D58" s="9"/>
      <c r="E58" s="9"/>
      <c r="F58" s="9"/>
      <c r="G58" s="9"/>
      <c r="I58" s="87"/>
      <c r="J58" s="103"/>
      <c r="K58" s="93"/>
      <c r="L58" s="103"/>
      <c r="M58" s="89"/>
      <c r="N58" s="105"/>
      <c r="O58" s="98"/>
      <c r="P58" s="103"/>
      <c r="Q58" s="89"/>
      <c r="R58" s="103"/>
      <c r="S58" s="89"/>
      <c r="T58" s="103"/>
      <c r="U58" s="89"/>
      <c r="V58" s="103"/>
      <c r="W58" s="89"/>
      <c r="X58" s="112"/>
      <c r="Y58" s="109"/>
      <c r="Z58" s="112"/>
      <c r="AA58" s="89"/>
      <c r="AB58" s="103"/>
      <c r="AC58" s="109"/>
      <c r="AD58" s="105"/>
      <c r="AE58" s="98"/>
      <c r="AF58" s="103"/>
    </row>
    <row r="59" spans="1:32" s="4" customFormat="1" ht="12.75" customHeight="1" x14ac:dyDescent="0.2">
      <c r="A59" s="166"/>
      <c r="B59" s="8"/>
      <c r="C59" s="8"/>
      <c r="D59" s="9"/>
      <c r="E59" s="9"/>
      <c r="F59" s="9"/>
      <c r="G59" s="9"/>
      <c r="I59" s="87"/>
      <c r="J59" s="103"/>
      <c r="K59" s="93"/>
      <c r="L59" s="103"/>
      <c r="M59" s="89"/>
      <c r="N59" s="105"/>
      <c r="O59" s="98"/>
      <c r="P59" s="103"/>
      <c r="Q59" s="89"/>
      <c r="R59" s="103"/>
      <c r="S59" s="89"/>
      <c r="T59" s="103"/>
      <c r="U59" s="89"/>
      <c r="V59" s="103"/>
      <c r="W59" s="89"/>
      <c r="X59" s="112"/>
      <c r="Y59" s="109"/>
      <c r="Z59" s="112"/>
      <c r="AA59" s="89"/>
      <c r="AB59" s="103"/>
      <c r="AC59" s="109"/>
      <c r="AD59" s="105"/>
      <c r="AE59" s="98"/>
      <c r="AF59" s="103"/>
    </row>
    <row r="60" spans="1:32" s="4" customFormat="1" ht="59.25" customHeight="1" x14ac:dyDescent="0.2">
      <c r="A60" s="169" t="s">
        <v>48</v>
      </c>
      <c r="B60" s="8"/>
      <c r="C60" s="323"/>
      <c r="D60" s="9"/>
      <c r="E60" s="9"/>
      <c r="F60" s="9"/>
      <c r="G60" s="9"/>
      <c r="I60" s="87"/>
      <c r="J60" s="103"/>
      <c r="K60" s="93"/>
      <c r="L60" s="103"/>
      <c r="M60" s="89"/>
      <c r="N60" s="105"/>
      <c r="O60" s="98"/>
      <c r="P60" s="103"/>
      <c r="Q60" s="89"/>
      <c r="R60" s="103"/>
      <c r="S60" s="89"/>
      <c r="T60" s="103"/>
      <c r="U60" s="89"/>
      <c r="V60" s="103"/>
      <c r="W60" s="89"/>
      <c r="X60" s="112"/>
      <c r="Y60" s="109"/>
      <c r="Z60" s="112"/>
      <c r="AA60" s="109"/>
      <c r="AB60" s="112"/>
      <c r="AC60" s="109"/>
      <c r="AD60" s="114"/>
      <c r="AE60" s="98"/>
      <c r="AF60" s="112"/>
    </row>
    <row r="61" spans="1:32" s="4" customFormat="1" ht="12.75" customHeight="1" x14ac:dyDescent="0.2">
      <c r="A61" s="166"/>
      <c r="B61" s="8"/>
      <c r="C61" s="8"/>
      <c r="D61" s="9"/>
      <c r="E61" s="9"/>
      <c r="F61" s="9"/>
      <c r="G61" s="9"/>
      <c r="I61" s="87"/>
      <c r="J61" s="103"/>
      <c r="K61" s="93"/>
      <c r="L61" s="103"/>
      <c r="M61" s="89"/>
      <c r="N61" s="105"/>
      <c r="O61" s="98"/>
      <c r="P61" s="103"/>
      <c r="Q61" s="89"/>
      <c r="R61" s="103"/>
      <c r="S61" s="89"/>
      <c r="T61" s="103"/>
      <c r="U61" s="89"/>
      <c r="V61" s="103"/>
      <c r="W61" s="89"/>
      <c r="X61" s="112"/>
      <c r="Y61" s="109"/>
      <c r="Z61" s="112"/>
      <c r="AA61" s="109"/>
      <c r="AB61" s="112"/>
      <c r="AC61" s="109"/>
      <c r="AD61" s="105"/>
      <c r="AE61" s="98"/>
      <c r="AF61" s="112"/>
    </row>
    <row r="62" spans="1:32" s="4" customFormat="1" ht="24" customHeight="1" x14ac:dyDescent="0.2">
      <c r="A62" s="169" t="s">
        <v>49</v>
      </c>
      <c r="B62" s="8"/>
      <c r="C62" s="323"/>
      <c r="D62" s="9"/>
      <c r="E62" s="9"/>
      <c r="F62" s="9"/>
      <c r="G62" s="9"/>
      <c r="I62" s="87"/>
      <c r="J62" s="103"/>
      <c r="K62" s="93"/>
      <c r="L62" s="103"/>
      <c r="M62" s="89"/>
      <c r="N62" s="105"/>
      <c r="O62" s="98"/>
      <c r="P62" s="103"/>
      <c r="Q62" s="89"/>
      <c r="R62" s="103"/>
      <c r="S62" s="89"/>
      <c r="T62" s="103"/>
      <c r="U62" s="89"/>
      <c r="V62" s="103"/>
      <c r="W62" s="89"/>
      <c r="X62" s="112"/>
      <c r="Y62" s="109"/>
      <c r="Z62" s="112"/>
      <c r="AA62" s="109"/>
      <c r="AB62" s="112"/>
      <c r="AC62" s="109"/>
      <c r="AD62" s="105"/>
      <c r="AE62" s="98"/>
      <c r="AF62" s="112"/>
    </row>
    <row r="63" spans="1:32" s="4" customFormat="1" ht="12.75" customHeight="1" x14ac:dyDescent="0.2">
      <c r="A63" s="166"/>
      <c r="B63" s="8"/>
      <c r="C63" s="8"/>
      <c r="D63" s="9"/>
      <c r="E63" s="9"/>
      <c r="F63" s="9"/>
      <c r="G63" s="9"/>
      <c r="I63" s="87"/>
      <c r="J63" s="103"/>
      <c r="K63" s="93"/>
      <c r="L63" s="103"/>
      <c r="M63" s="89"/>
      <c r="N63" s="105"/>
      <c r="O63" s="98"/>
      <c r="P63" s="103"/>
      <c r="Q63" s="89"/>
      <c r="R63" s="103"/>
      <c r="S63" s="89"/>
      <c r="T63" s="103"/>
      <c r="U63" s="89"/>
      <c r="V63" s="103"/>
      <c r="W63" s="89"/>
      <c r="X63" s="112"/>
      <c r="Y63" s="109"/>
      <c r="Z63" s="112"/>
      <c r="AA63" s="109"/>
      <c r="AB63" s="112"/>
      <c r="AC63" s="109"/>
      <c r="AD63" s="105"/>
      <c r="AE63" s="98"/>
      <c r="AF63" s="103"/>
    </row>
    <row r="64" spans="1:32" s="4" customFormat="1" ht="12.75" customHeight="1" x14ac:dyDescent="0.2">
      <c r="A64" s="166" t="s">
        <v>50</v>
      </c>
      <c r="B64" s="8"/>
      <c r="C64" s="8"/>
      <c r="D64" s="9"/>
      <c r="E64" s="9"/>
      <c r="F64" s="9"/>
      <c r="G64" s="9"/>
      <c r="I64" s="87"/>
      <c r="J64" s="103"/>
      <c r="K64" s="93"/>
      <c r="L64" s="103"/>
      <c r="M64" s="89"/>
      <c r="N64" s="105"/>
      <c r="O64" s="98"/>
      <c r="P64" s="103"/>
      <c r="Q64" s="89"/>
      <c r="R64" s="103"/>
      <c r="S64" s="89"/>
      <c r="T64" s="103"/>
      <c r="U64" s="89"/>
      <c r="V64" s="103"/>
      <c r="W64" s="89"/>
      <c r="X64" s="112"/>
      <c r="Y64" s="109"/>
      <c r="Z64" s="112"/>
      <c r="AA64" s="109"/>
      <c r="AB64" s="112"/>
      <c r="AC64" s="109"/>
      <c r="AD64" s="105"/>
      <c r="AE64" s="98"/>
      <c r="AF64" s="112"/>
    </row>
    <row r="65" spans="1:32" s="4" customFormat="1" ht="12.75" customHeight="1" x14ac:dyDescent="0.2">
      <c r="A65" s="166"/>
      <c r="B65" s="8"/>
      <c r="C65" s="8"/>
      <c r="D65" s="9"/>
      <c r="E65" s="9"/>
      <c r="F65" s="9"/>
      <c r="G65" s="9"/>
      <c r="I65" s="87"/>
      <c r="J65" s="103"/>
      <c r="K65" s="93"/>
      <c r="L65" s="103"/>
      <c r="M65" s="89"/>
      <c r="N65" s="105"/>
      <c r="O65" s="98"/>
      <c r="P65" s="103"/>
      <c r="Q65" s="89"/>
      <c r="R65" s="103"/>
      <c r="S65" s="89"/>
      <c r="T65" s="103"/>
      <c r="U65" s="89"/>
      <c r="V65" s="103"/>
      <c r="W65" s="89"/>
      <c r="X65" s="112"/>
      <c r="Y65" s="109"/>
      <c r="Z65" s="112"/>
      <c r="AA65" s="109"/>
      <c r="AB65" s="112"/>
      <c r="AC65" s="109"/>
      <c r="AD65" s="105"/>
      <c r="AE65" s="98"/>
      <c r="AF65" s="112"/>
    </row>
    <row r="66" spans="1:32" s="4" customFormat="1" ht="12.75" customHeight="1" x14ac:dyDescent="0.2">
      <c r="A66" s="7" t="s">
        <v>51</v>
      </c>
      <c r="B66" s="8"/>
      <c r="C66" s="8"/>
      <c r="D66" s="9"/>
      <c r="E66" s="9"/>
      <c r="F66" s="9"/>
      <c r="G66" s="9"/>
      <c r="I66" s="87"/>
      <c r="J66" s="103"/>
      <c r="K66" s="93"/>
      <c r="L66" s="103"/>
      <c r="M66" s="89"/>
      <c r="N66" s="105"/>
      <c r="O66" s="98"/>
      <c r="P66" s="103"/>
      <c r="Q66" s="89"/>
      <c r="R66" s="103"/>
      <c r="S66" s="89"/>
      <c r="T66" s="103"/>
      <c r="U66" s="89"/>
      <c r="V66" s="103"/>
      <c r="W66" s="89"/>
      <c r="X66" s="112"/>
      <c r="Y66" s="109"/>
      <c r="Z66" s="112"/>
      <c r="AA66" s="109"/>
      <c r="AB66" s="112"/>
      <c r="AC66" s="109"/>
      <c r="AD66" s="105"/>
      <c r="AE66" s="98"/>
      <c r="AF66" s="112"/>
    </row>
    <row r="67" spans="1:32" s="4" customFormat="1" ht="12.75" customHeight="1" x14ac:dyDescent="0.2">
      <c r="A67" s="166" t="s">
        <v>52</v>
      </c>
      <c r="B67" s="8">
        <v>24440.7</v>
      </c>
      <c r="C67" s="8"/>
      <c r="D67" s="9"/>
      <c r="E67" s="9"/>
      <c r="F67" s="9"/>
      <c r="G67" s="9"/>
      <c r="I67" s="87"/>
      <c r="J67" s="103"/>
      <c r="K67" s="327" t="s">
        <v>71</v>
      </c>
      <c r="L67" s="103">
        <v>24440.7</v>
      </c>
      <c r="M67" s="89"/>
      <c r="N67" s="105"/>
      <c r="O67" s="98"/>
      <c r="P67" s="103"/>
      <c r="Q67" s="89"/>
      <c r="R67" s="103"/>
      <c r="S67" s="89"/>
      <c r="T67" s="103"/>
      <c r="U67" s="89"/>
      <c r="V67" s="103"/>
      <c r="W67" s="89"/>
      <c r="X67" s="112"/>
      <c r="Y67" s="109"/>
      <c r="Z67" s="112"/>
      <c r="AA67" s="109"/>
      <c r="AB67" s="112">
        <f>SUM(AB68)</f>
        <v>0</v>
      </c>
      <c r="AC67" s="109"/>
      <c r="AD67" s="114"/>
      <c r="AE67" s="98"/>
      <c r="AF67" s="112"/>
    </row>
    <row r="68" spans="1:32" s="4" customFormat="1" ht="12" customHeight="1" x14ac:dyDescent="0.2">
      <c r="A68" s="167"/>
      <c r="B68" s="8"/>
      <c r="C68" s="8"/>
      <c r="D68" s="9"/>
      <c r="E68" s="9"/>
      <c r="F68" s="9"/>
      <c r="G68" s="9"/>
      <c r="I68" s="87"/>
      <c r="J68" s="103"/>
      <c r="K68" s="93"/>
      <c r="L68" s="103"/>
      <c r="M68" s="89"/>
      <c r="N68" s="103"/>
      <c r="O68" s="89"/>
      <c r="P68" s="103"/>
      <c r="Q68" s="89"/>
      <c r="R68" s="103"/>
      <c r="S68" s="96"/>
      <c r="T68" s="102"/>
      <c r="U68" s="89"/>
      <c r="V68" s="103"/>
      <c r="W68" s="89"/>
      <c r="X68" s="103"/>
      <c r="Y68" s="89"/>
      <c r="Z68" s="112"/>
      <c r="AA68" s="89"/>
      <c r="AB68" s="103"/>
      <c r="AC68" s="89"/>
      <c r="AD68" s="103"/>
      <c r="AE68" s="89"/>
      <c r="AF68" s="103"/>
    </row>
    <row r="69" spans="1:32" s="4" customFormat="1" ht="37.5" customHeight="1" x14ac:dyDescent="0.2">
      <c r="A69" s="324" t="s">
        <v>53</v>
      </c>
      <c r="B69" s="8"/>
      <c r="C69" s="323"/>
      <c r="D69" s="9"/>
      <c r="E69" s="9"/>
      <c r="F69" s="9"/>
      <c r="G69" s="9"/>
      <c r="I69" s="87"/>
      <c r="J69" s="103"/>
      <c r="K69" s="93"/>
      <c r="L69" s="103"/>
      <c r="M69" s="89"/>
      <c r="N69" s="103"/>
      <c r="O69" s="89"/>
      <c r="P69" s="103"/>
      <c r="Q69" s="89"/>
      <c r="R69" s="103"/>
      <c r="S69" s="89"/>
      <c r="T69" s="103"/>
      <c r="U69" s="89"/>
      <c r="V69" s="103"/>
      <c r="W69" s="89"/>
      <c r="X69" s="103"/>
      <c r="Y69" s="89"/>
      <c r="Z69" s="103"/>
      <c r="AA69" s="89"/>
      <c r="AB69" s="103"/>
      <c r="AC69" s="89"/>
      <c r="AD69" s="102"/>
      <c r="AE69" s="96"/>
      <c r="AF69" s="112"/>
    </row>
    <row r="70" spans="1:32" s="4" customFormat="1" ht="12" x14ac:dyDescent="0.2">
      <c r="A70" s="168"/>
      <c r="B70" s="8"/>
      <c r="C70" s="8"/>
      <c r="D70" s="9"/>
      <c r="E70" s="9"/>
      <c r="F70" s="9"/>
      <c r="G70" s="9"/>
      <c r="I70" s="87"/>
      <c r="J70" s="103"/>
      <c r="K70" s="93"/>
      <c r="L70" s="103"/>
      <c r="M70" s="89"/>
      <c r="N70" s="103"/>
      <c r="O70" s="89"/>
      <c r="P70" s="103"/>
      <c r="Q70" s="89"/>
      <c r="R70" s="103"/>
      <c r="S70" s="89"/>
      <c r="T70" s="103"/>
      <c r="U70" s="89"/>
      <c r="V70" s="103"/>
      <c r="W70" s="89"/>
      <c r="X70" s="103"/>
      <c r="Y70" s="89"/>
      <c r="Z70" s="103"/>
      <c r="AA70" s="89"/>
      <c r="AB70" s="103"/>
      <c r="AC70" s="89"/>
      <c r="AD70" s="103"/>
      <c r="AE70" s="89"/>
      <c r="AF70" s="101"/>
    </row>
    <row r="71" spans="1:32" s="4" customFormat="1" ht="12" customHeight="1" x14ac:dyDescent="0.2">
      <c r="A71" s="167" t="s">
        <v>54</v>
      </c>
      <c r="B71" s="8"/>
      <c r="C71" s="8"/>
      <c r="D71" s="9"/>
      <c r="E71" s="9"/>
      <c r="F71" s="9"/>
      <c r="G71" s="9"/>
      <c r="I71" s="87"/>
      <c r="J71" s="103"/>
      <c r="K71" s="93"/>
      <c r="L71" s="103"/>
      <c r="M71" s="89"/>
      <c r="N71" s="102"/>
      <c r="O71" s="89"/>
      <c r="P71" s="103"/>
      <c r="Q71" s="89"/>
      <c r="R71" s="102"/>
      <c r="S71" s="89"/>
      <c r="T71" s="102"/>
      <c r="U71" s="89"/>
      <c r="V71" s="103"/>
      <c r="W71" s="89"/>
      <c r="X71" s="112"/>
      <c r="Y71" s="89"/>
      <c r="Z71" s="112"/>
      <c r="AA71" s="109"/>
      <c r="AB71" s="112"/>
      <c r="AC71" s="109"/>
      <c r="AD71" s="105"/>
      <c r="AE71" s="98"/>
      <c r="AF71" s="112">
        <f>SUM(AF72:AF72)</f>
        <v>0</v>
      </c>
    </row>
    <row r="72" spans="1:32" s="4" customFormat="1" ht="12" customHeight="1" x14ac:dyDescent="0.2">
      <c r="A72" s="167"/>
      <c r="B72" s="8"/>
      <c r="C72" s="8"/>
      <c r="D72" s="9"/>
      <c r="E72" s="9"/>
      <c r="F72" s="9"/>
      <c r="G72" s="9"/>
      <c r="I72" s="87"/>
      <c r="J72" s="103"/>
      <c r="K72" s="93"/>
      <c r="L72" s="103"/>
      <c r="M72" s="93"/>
      <c r="N72" s="103"/>
      <c r="O72" s="89"/>
      <c r="P72" s="103"/>
      <c r="Q72" s="89"/>
      <c r="R72" s="103"/>
      <c r="S72" s="89"/>
      <c r="T72" s="103"/>
      <c r="U72" s="89"/>
      <c r="V72" s="103"/>
      <c r="W72" s="89"/>
      <c r="X72" s="103"/>
      <c r="Y72" s="89"/>
      <c r="Z72" s="103"/>
      <c r="AA72" s="89"/>
      <c r="AB72" s="103"/>
      <c r="AC72" s="109"/>
      <c r="AD72" s="105"/>
      <c r="AE72" s="98"/>
      <c r="AF72" s="103"/>
    </row>
    <row r="73" spans="1:32" s="4" customFormat="1" ht="24.75" customHeight="1" x14ac:dyDescent="0.2">
      <c r="A73" s="324" t="s">
        <v>55</v>
      </c>
      <c r="B73" s="8"/>
      <c r="C73" s="323"/>
      <c r="D73" s="9"/>
      <c r="E73" s="9"/>
      <c r="F73" s="9"/>
      <c r="G73" s="9"/>
      <c r="I73" s="87"/>
      <c r="J73" s="103"/>
      <c r="K73" s="93"/>
      <c r="L73" s="103"/>
      <c r="M73" s="93"/>
      <c r="N73" s="103"/>
      <c r="O73" s="89"/>
      <c r="P73" s="103"/>
      <c r="Q73" s="89"/>
      <c r="R73" s="103"/>
      <c r="S73" s="89"/>
      <c r="T73" s="103"/>
      <c r="U73" s="89"/>
      <c r="V73" s="103"/>
      <c r="W73" s="89"/>
      <c r="X73" s="103"/>
      <c r="Y73" s="89"/>
      <c r="Z73" s="112"/>
      <c r="AA73" s="89"/>
      <c r="AB73" s="112">
        <f>SUM(AB74:AB74)</f>
        <v>0</v>
      </c>
      <c r="AC73" s="109"/>
      <c r="AD73" s="105"/>
      <c r="AE73" s="98"/>
      <c r="AF73" s="112">
        <f>SUM(AF74:AF74)</f>
        <v>0</v>
      </c>
    </row>
    <row r="74" spans="1:32" s="4" customFormat="1" ht="12" customHeight="1" x14ac:dyDescent="0.2">
      <c r="A74" s="167"/>
      <c r="B74" s="8"/>
      <c r="C74" s="8"/>
      <c r="D74" s="9"/>
      <c r="E74" s="9"/>
      <c r="F74" s="9"/>
      <c r="G74" s="9"/>
      <c r="I74" s="87"/>
      <c r="J74" s="103"/>
      <c r="K74" s="93"/>
      <c r="L74" s="103"/>
      <c r="M74" s="89"/>
      <c r="N74" s="103"/>
      <c r="O74" s="89"/>
      <c r="P74" s="103"/>
      <c r="Q74" s="89"/>
      <c r="R74" s="103"/>
      <c r="S74" s="89"/>
      <c r="T74" s="103"/>
      <c r="U74" s="89"/>
      <c r="V74" s="103"/>
      <c r="W74" s="89"/>
      <c r="X74" s="103"/>
      <c r="Y74" s="89"/>
      <c r="Z74" s="103"/>
      <c r="AA74" s="89"/>
      <c r="AB74" s="103"/>
      <c r="AC74" s="89"/>
      <c r="AD74" s="103"/>
      <c r="AE74" s="89"/>
      <c r="AF74" s="103"/>
    </row>
    <row r="75" spans="1:32" s="4" customFormat="1" ht="12" customHeight="1" x14ac:dyDescent="0.2">
      <c r="A75" s="167" t="s">
        <v>56</v>
      </c>
      <c r="B75" s="8"/>
      <c r="C75" s="8"/>
      <c r="D75" s="9"/>
      <c r="E75" s="9"/>
      <c r="F75" s="9"/>
      <c r="G75" s="9"/>
      <c r="I75" s="87"/>
      <c r="J75" s="103"/>
      <c r="K75" s="93"/>
      <c r="L75" s="103"/>
      <c r="M75" s="89"/>
      <c r="N75" s="103"/>
      <c r="O75" s="89"/>
      <c r="P75" s="103"/>
      <c r="Q75" s="89"/>
      <c r="R75" s="103"/>
      <c r="S75" s="89"/>
      <c r="T75" s="103"/>
      <c r="U75" s="89"/>
      <c r="V75" s="103"/>
      <c r="W75" s="89"/>
      <c r="X75" s="103"/>
      <c r="Y75" s="89"/>
      <c r="Z75" s="103"/>
      <c r="AA75" s="89"/>
      <c r="AB75" s="103"/>
      <c r="AC75" s="89"/>
      <c r="AD75" s="103"/>
      <c r="AE75" s="89"/>
      <c r="AF75" s="113"/>
    </row>
    <row r="76" spans="1:32" s="4" customFormat="1" ht="12" customHeight="1" x14ac:dyDescent="0.2">
      <c r="A76" s="167"/>
      <c r="B76" s="8"/>
      <c r="C76" s="8"/>
      <c r="D76" s="9"/>
      <c r="E76" s="9"/>
      <c r="F76" s="9"/>
      <c r="G76" s="9"/>
      <c r="I76" s="87"/>
      <c r="J76" s="103"/>
      <c r="K76" s="93"/>
      <c r="L76" s="103"/>
      <c r="M76" s="89"/>
      <c r="N76" s="103"/>
      <c r="O76" s="89"/>
      <c r="P76" s="103"/>
      <c r="Q76" s="89"/>
      <c r="R76" s="103"/>
      <c r="S76" s="89"/>
      <c r="T76" s="103"/>
      <c r="U76" s="89"/>
      <c r="V76" s="103"/>
      <c r="W76" s="89"/>
      <c r="X76" s="112"/>
      <c r="Y76" s="109"/>
      <c r="Z76" s="103"/>
      <c r="AA76" s="89"/>
      <c r="AB76" s="103"/>
      <c r="AC76" s="89"/>
      <c r="AD76" s="103"/>
      <c r="AE76" s="89"/>
      <c r="AF76" s="114"/>
    </row>
    <row r="77" spans="1:32" s="4" customFormat="1" ht="23.25" customHeight="1" x14ac:dyDescent="0.2">
      <c r="A77" s="324" t="s">
        <v>57</v>
      </c>
      <c r="B77" s="8"/>
      <c r="C77" s="8"/>
      <c r="D77" s="9"/>
      <c r="E77" s="9"/>
      <c r="F77" s="9"/>
      <c r="G77" s="9"/>
      <c r="I77" s="87"/>
      <c r="J77" s="103"/>
      <c r="K77" s="93"/>
      <c r="L77" s="103"/>
      <c r="M77" s="89"/>
      <c r="N77" s="103"/>
      <c r="O77" s="89"/>
      <c r="P77" s="103"/>
      <c r="Q77" s="89"/>
      <c r="R77" s="103"/>
      <c r="S77" s="89"/>
      <c r="T77" s="103"/>
      <c r="U77" s="89"/>
      <c r="V77" s="103"/>
      <c r="W77" s="89"/>
      <c r="X77" s="103"/>
      <c r="Y77" s="89"/>
      <c r="Z77" s="103"/>
      <c r="AA77" s="89"/>
      <c r="AB77" s="103"/>
      <c r="AC77" s="89"/>
      <c r="AD77" s="103"/>
      <c r="AE77" s="89"/>
      <c r="AF77" s="103"/>
    </row>
    <row r="78" spans="1:32" s="4" customFormat="1" ht="12" customHeight="1" x14ac:dyDescent="0.2">
      <c r="A78" s="167"/>
      <c r="B78" s="8"/>
      <c r="C78" s="8"/>
      <c r="D78" s="9"/>
      <c r="E78" s="9"/>
      <c r="F78" s="9"/>
      <c r="G78" s="9"/>
      <c r="I78" s="87"/>
      <c r="J78" s="103"/>
      <c r="K78" s="93"/>
      <c r="L78" s="103"/>
      <c r="M78" s="89"/>
      <c r="N78" s="103"/>
      <c r="O78" s="89"/>
      <c r="P78" s="103"/>
      <c r="Q78" s="89"/>
      <c r="R78" s="103"/>
      <c r="S78" s="89"/>
      <c r="T78" s="103"/>
      <c r="U78" s="89"/>
      <c r="V78" s="103"/>
      <c r="W78" s="89"/>
      <c r="X78" s="103"/>
      <c r="Y78" s="89"/>
      <c r="Z78" s="103"/>
      <c r="AA78" s="89"/>
      <c r="AB78" s="103"/>
      <c r="AC78" s="89"/>
      <c r="AD78" s="103"/>
      <c r="AE78" s="89"/>
      <c r="AF78" s="103"/>
    </row>
    <row r="79" spans="1:32" s="4" customFormat="1" ht="21" customHeight="1" x14ac:dyDescent="0.2">
      <c r="A79" s="324" t="s">
        <v>58</v>
      </c>
      <c r="B79" s="8"/>
      <c r="C79" s="8"/>
      <c r="D79" s="9"/>
      <c r="E79" s="9"/>
      <c r="F79" s="9"/>
      <c r="G79" s="9"/>
      <c r="I79" s="87"/>
      <c r="J79" s="103"/>
      <c r="K79" s="93"/>
      <c r="L79" s="103"/>
      <c r="M79" s="89"/>
      <c r="N79" s="102"/>
      <c r="O79" s="89"/>
      <c r="P79" s="103"/>
      <c r="Q79" s="89"/>
      <c r="R79" s="103"/>
      <c r="S79" s="89"/>
      <c r="T79" s="103"/>
      <c r="U79" s="89"/>
      <c r="V79" s="103"/>
      <c r="W79" s="89"/>
      <c r="X79" s="103"/>
      <c r="Y79" s="89"/>
      <c r="Z79" s="103"/>
      <c r="AA79" s="89"/>
      <c r="AB79" s="112"/>
      <c r="AC79" s="89"/>
      <c r="AD79" s="103"/>
      <c r="AE79" s="89"/>
      <c r="AF79" s="197">
        <f>SUM(AF80)</f>
        <v>0</v>
      </c>
    </row>
    <row r="80" spans="1:32" s="4" customFormat="1" ht="12" customHeight="1" x14ac:dyDescent="0.2">
      <c r="A80" s="167"/>
      <c r="B80" s="8"/>
      <c r="C80" s="8"/>
      <c r="D80" s="9"/>
      <c r="E80" s="9"/>
      <c r="F80" s="9"/>
      <c r="G80" s="9"/>
      <c r="I80" s="87"/>
      <c r="J80" s="103"/>
      <c r="K80" s="93"/>
      <c r="L80" s="103"/>
      <c r="M80" s="93"/>
      <c r="N80" s="103"/>
      <c r="O80" s="89"/>
      <c r="P80" s="103"/>
      <c r="Q80" s="89"/>
      <c r="R80" s="103"/>
      <c r="S80" s="89"/>
      <c r="T80" s="103"/>
      <c r="U80" s="89"/>
      <c r="V80" s="103"/>
      <c r="W80" s="89"/>
      <c r="X80" s="103"/>
      <c r="Y80" s="89"/>
      <c r="Z80" s="103"/>
      <c r="AA80" s="89"/>
      <c r="AB80" s="103"/>
      <c r="AC80" s="89"/>
      <c r="AD80" s="103"/>
      <c r="AE80" s="89"/>
      <c r="AF80" s="113"/>
    </row>
    <row r="81" spans="1:32" s="4" customFormat="1" ht="12" customHeight="1" x14ac:dyDescent="0.2">
      <c r="A81" s="167" t="s">
        <v>59</v>
      </c>
      <c r="B81" s="8"/>
      <c r="C81" s="8">
        <v>88959</v>
      </c>
      <c r="D81" s="9"/>
      <c r="E81" s="9"/>
      <c r="F81" s="9"/>
      <c r="G81" s="9"/>
      <c r="I81" s="87"/>
      <c r="J81" s="103"/>
      <c r="K81" s="93" t="s">
        <v>72</v>
      </c>
      <c r="L81" s="103">
        <v>54000</v>
      </c>
      <c r="M81" s="93"/>
      <c r="N81" s="103"/>
      <c r="O81" s="89" t="s">
        <v>76</v>
      </c>
      <c r="P81" s="103">
        <v>30000</v>
      </c>
      <c r="Q81" s="89"/>
      <c r="R81" s="103"/>
      <c r="S81" s="89"/>
      <c r="T81" s="103"/>
      <c r="U81" s="89"/>
      <c r="V81" s="103"/>
      <c r="W81" s="89"/>
      <c r="X81" s="115"/>
      <c r="Y81" s="89"/>
      <c r="Z81" s="103"/>
      <c r="AA81" s="89"/>
      <c r="AB81" s="103"/>
      <c r="AC81" s="89"/>
      <c r="AD81" s="103"/>
      <c r="AE81" s="89"/>
      <c r="AF81" s="197">
        <f>SUM(AF82)</f>
        <v>0</v>
      </c>
    </row>
    <row r="82" spans="1:32" s="4" customFormat="1" ht="13.5" customHeight="1" x14ac:dyDescent="0.2">
      <c r="A82" s="9"/>
      <c r="B82" s="8"/>
      <c r="C82" s="8"/>
      <c r="D82" s="9"/>
      <c r="E82" s="9"/>
      <c r="F82" s="9"/>
      <c r="G82" s="9"/>
      <c r="I82" s="87"/>
      <c r="J82" s="103"/>
      <c r="K82" s="93"/>
      <c r="L82" s="103"/>
      <c r="M82" s="89"/>
      <c r="N82" s="103"/>
      <c r="O82" s="89" t="s">
        <v>77</v>
      </c>
      <c r="P82" s="103">
        <v>4959</v>
      </c>
      <c r="Q82" s="89"/>
      <c r="R82" s="103"/>
      <c r="S82" s="89"/>
      <c r="T82" s="103"/>
      <c r="U82" s="89"/>
      <c r="V82" s="103"/>
      <c r="W82" s="89"/>
      <c r="X82" s="103"/>
      <c r="Y82" s="89"/>
      <c r="Z82" s="103"/>
      <c r="AA82" s="89"/>
      <c r="AB82" s="103"/>
      <c r="AC82" s="89"/>
      <c r="AD82" s="103"/>
      <c r="AE82" s="89"/>
      <c r="AF82" s="103"/>
    </row>
    <row r="83" spans="1:32" s="4" customFormat="1" ht="12" x14ac:dyDescent="0.2">
      <c r="A83" s="7" t="s">
        <v>60</v>
      </c>
      <c r="B83" s="14">
        <f>SUM(B67:B81)</f>
        <v>24440.7</v>
      </c>
      <c r="C83" s="14">
        <f>SUM(C37:C81)</f>
        <v>96911.45</v>
      </c>
      <c r="D83" s="8"/>
      <c r="E83" s="8"/>
      <c r="F83" s="14"/>
      <c r="G83" s="8"/>
      <c r="I83" s="87"/>
      <c r="J83" s="103"/>
      <c r="K83" s="93"/>
      <c r="L83" s="103"/>
      <c r="M83" s="89"/>
      <c r="N83" s="103"/>
      <c r="O83" s="89"/>
      <c r="P83" s="103"/>
      <c r="Q83" s="89"/>
      <c r="R83" s="101"/>
      <c r="S83" s="87"/>
      <c r="T83" s="103"/>
      <c r="U83" s="89"/>
      <c r="V83" s="103"/>
      <c r="W83" s="89"/>
      <c r="X83" s="103"/>
      <c r="Y83" s="89"/>
      <c r="Z83" s="103"/>
      <c r="AA83" s="89"/>
      <c r="AB83" s="103"/>
      <c r="AC83" s="89"/>
      <c r="AD83" s="103"/>
      <c r="AE83" s="89"/>
      <c r="AF83" s="101"/>
    </row>
    <row r="84" spans="1:32" s="4" customFormat="1" ht="12" x14ac:dyDescent="0.2">
      <c r="A84" s="7" t="s">
        <v>61</v>
      </c>
      <c r="B84" s="14">
        <f>+B34-B83</f>
        <v>14128053.470000001</v>
      </c>
      <c r="C84" s="14">
        <f>+C34-C83</f>
        <v>136653775.21000001</v>
      </c>
      <c r="D84" s="7"/>
      <c r="E84" s="7"/>
      <c r="F84" s="14"/>
      <c r="G84" s="14">
        <f>+G34-C83-B83</f>
        <v>150781828.68000001</v>
      </c>
      <c r="H84" s="3"/>
      <c r="I84" s="90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</row>
    <row r="85" spans="1:32" s="4" customFormat="1" ht="12" x14ac:dyDescent="0.2">
      <c r="A85" s="2"/>
      <c r="B85" s="3"/>
      <c r="C85" s="3"/>
      <c r="D85" s="2"/>
      <c r="E85" s="2"/>
      <c r="F85" s="3"/>
      <c r="G85" s="3"/>
      <c r="H85" s="3"/>
      <c r="I85" s="90" t="s">
        <v>7</v>
      </c>
      <c r="J85" s="103" t="s">
        <v>8</v>
      </c>
      <c r="K85" s="93" t="s">
        <v>7</v>
      </c>
      <c r="L85" s="103" t="s">
        <v>9</v>
      </c>
      <c r="M85" s="89" t="s">
        <v>7</v>
      </c>
      <c r="N85" s="103" t="s">
        <v>10</v>
      </c>
      <c r="O85" s="89" t="s">
        <v>7</v>
      </c>
      <c r="P85" s="103" t="s">
        <v>11</v>
      </c>
      <c r="Q85" s="89" t="s">
        <v>7</v>
      </c>
      <c r="R85" s="103" t="s">
        <v>12</v>
      </c>
      <c r="S85" s="89" t="s">
        <v>7</v>
      </c>
      <c r="T85" s="103" t="s">
        <v>13</v>
      </c>
      <c r="U85" s="89" t="s">
        <v>7</v>
      </c>
      <c r="V85" s="103" t="s">
        <v>14</v>
      </c>
      <c r="W85" s="89" t="s">
        <v>7</v>
      </c>
      <c r="X85" s="103" t="s">
        <v>15</v>
      </c>
      <c r="Y85" s="89" t="s">
        <v>7</v>
      </c>
      <c r="Z85" s="103" t="s">
        <v>16</v>
      </c>
      <c r="AA85" s="89" t="s">
        <v>7</v>
      </c>
      <c r="AB85" s="103" t="s">
        <v>17</v>
      </c>
      <c r="AC85" s="89" t="s">
        <v>7</v>
      </c>
      <c r="AD85" s="103" t="s">
        <v>18</v>
      </c>
      <c r="AE85" s="89" t="s">
        <v>7</v>
      </c>
      <c r="AF85" s="103" t="s">
        <v>19</v>
      </c>
    </row>
    <row r="86" spans="1:32" s="4" customFormat="1" ht="14.25" customHeight="1" x14ac:dyDescent="0.2">
      <c r="A86" s="2"/>
      <c r="B86" s="3"/>
      <c r="C86" s="3"/>
      <c r="D86" s="2"/>
      <c r="E86" s="2"/>
      <c r="F86" s="3"/>
      <c r="G86" s="3"/>
      <c r="H86" s="3"/>
      <c r="I86" s="90"/>
      <c r="J86" s="103"/>
      <c r="K86" s="93"/>
      <c r="L86" s="103"/>
      <c r="M86" s="89"/>
      <c r="N86" s="103"/>
      <c r="O86" s="89"/>
      <c r="P86" s="103"/>
      <c r="Q86" s="89"/>
      <c r="R86" s="103"/>
      <c r="S86" s="89"/>
      <c r="T86" s="103"/>
      <c r="U86" s="89"/>
      <c r="V86" s="103"/>
      <c r="W86" s="89"/>
      <c r="X86" s="103"/>
      <c r="Y86" s="89"/>
      <c r="Z86" s="103"/>
      <c r="AA86" s="89"/>
      <c r="AB86" s="103"/>
      <c r="AC86" s="89"/>
      <c r="AD86" s="103"/>
      <c r="AE86" s="89"/>
      <c r="AF86" s="103"/>
    </row>
    <row r="87" spans="1:32" s="4" customFormat="1" ht="15.75" customHeight="1" x14ac:dyDescent="0.2">
      <c r="A87" s="2" t="s">
        <v>62</v>
      </c>
      <c r="B87" s="3"/>
      <c r="C87" s="3"/>
      <c r="D87" s="2"/>
      <c r="E87" s="2"/>
      <c r="F87" s="3"/>
      <c r="G87" s="3"/>
      <c r="H87" s="3"/>
      <c r="I87" s="90"/>
      <c r="J87" s="103"/>
      <c r="K87" s="93"/>
      <c r="L87" s="103"/>
      <c r="M87" s="89"/>
      <c r="N87" s="103"/>
      <c r="O87" s="89"/>
      <c r="P87" s="103"/>
      <c r="Q87" s="89"/>
      <c r="R87" s="103"/>
      <c r="S87" s="89"/>
      <c r="T87" s="103"/>
      <c r="U87" s="89"/>
      <c r="V87" s="103"/>
      <c r="W87" s="89"/>
      <c r="X87" s="103"/>
      <c r="Y87" s="89"/>
      <c r="Z87" s="103"/>
      <c r="AA87" s="89"/>
      <c r="AB87" s="103"/>
      <c r="AC87" s="89"/>
      <c r="AD87" s="103"/>
      <c r="AE87" s="89"/>
      <c r="AF87" s="103"/>
    </row>
    <row r="88" spans="1:32" s="101" customFormat="1" ht="12" x14ac:dyDescent="0.2">
      <c r="A88" s="4"/>
      <c r="B88" s="4"/>
      <c r="C88" s="5"/>
      <c r="D88" s="4"/>
      <c r="E88" s="4"/>
      <c r="F88" s="4"/>
      <c r="G88" s="4"/>
      <c r="H88" s="4"/>
      <c r="I88" s="87"/>
      <c r="K88" s="91"/>
      <c r="M88" s="87"/>
      <c r="O88" s="87"/>
      <c r="Q88" s="87"/>
      <c r="S88" s="87"/>
      <c r="T88" s="103"/>
      <c r="U88" s="89"/>
      <c r="W88" s="87"/>
      <c r="Y88" s="87"/>
      <c r="Z88" s="103"/>
      <c r="AA88" s="89"/>
      <c r="AB88" s="103"/>
      <c r="AC88" s="89"/>
      <c r="AE88" s="87"/>
    </row>
    <row r="89" spans="1:32" s="101" customFormat="1" ht="12" x14ac:dyDescent="0.2">
      <c r="A89" s="4"/>
      <c r="B89" s="4"/>
      <c r="C89" s="5"/>
      <c r="D89" s="4"/>
      <c r="E89" s="4"/>
      <c r="F89" s="4"/>
      <c r="G89" s="4"/>
      <c r="H89" s="4"/>
      <c r="I89" s="87"/>
      <c r="K89" s="91"/>
      <c r="M89" s="87"/>
      <c r="O89" s="87"/>
      <c r="Q89" s="87"/>
      <c r="S89" s="87"/>
      <c r="T89" s="103"/>
      <c r="U89" s="89"/>
      <c r="W89" s="87"/>
      <c r="Y89" s="87"/>
      <c r="Z89" s="103"/>
      <c r="AA89" s="89"/>
      <c r="AB89" s="103"/>
      <c r="AC89" s="89"/>
      <c r="AE89" s="87"/>
    </row>
    <row r="90" spans="1:32" s="101" customFormat="1" ht="12" x14ac:dyDescent="0.2">
      <c r="A90" s="4"/>
      <c r="B90" s="4"/>
      <c r="C90" s="5"/>
      <c r="D90" s="4"/>
      <c r="E90" s="4"/>
      <c r="F90" s="4"/>
      <c r="G90" s="4"/>
      <c r="H90" s="4"/>
      <c r="I90" s="87"/>
      <c r="K90" s="91"/>
      <c r="M90" s="87"/>
      <c r="O90" s="87"/>
      <c r="Q90" s="87"/>
      <c r="S90" s="87"/>
      <c r="T90" s="103"/>
      <c r="U90" s="89"/>
      <c r="W90" s="87"/>
      <c r="Y90" s="87"/>
      <c r="Z90" s="103"/>
      <c r="AA90" s="89"/>
      <c r="AB90" s="103"/>
      <c r="AC90" s="89"/>
      <c r="AE90" s="87"/>
    </row>
    <row r="91" spans="1:32" s="101" customFormat="1" ht="12" x14ac:dyDescent="0.2">
      <c r="A91" s="4"/>
      <c r="B91" s="4"/>
      <c r="C91" s="5"/>
      <c r="D91" s="4"/>
      <c r="E91" s="4"/>
      <c r="F91" s="4"/>
      <c r="G91" s="4"/>
      <c r="H91" s="4"/>
      <c r="I91" s="87"/>
      <c r="K91" s="91"/>
      <c r="M91" s="87"/>
      <c r="O91" s="87"/>
      <c r="Q91" s="87"/>
      <c r="S91" s="87"/>
      <c r="T91" s="103"/>
      <c r="U91" s="89"/>
      <c r="W91" s="87"/>
      <c r="Y91" s="87"/>
      <c r="Z91" s="103"/>
      <c r="AA91" s="89"/>
      <c r="AB91" s="103"/>
      <c r="AC91" s="89"/>
      <c r="AE91" s="87"/>
    </row>
    <row r="92" spans="1:32" s="101" customFormat="1" ht="12" x14ac:dyDescent="0.2">
      <c r="A92" s="1" t="s">
        <v>63</v>
      </c>
      <c r="B92" s="328" t="s">
        <v>64</v>
      </c>
      <c r="C92" s="328"/>
      <c r="D92" s="328" t="s">
        <v>65</v>
      </c>
      <c r="E92" s="328"/>
      <c r="F92" s="328"/>
      <c r="G92" s="2"/>
      <c r="H92" s="1"/>
      <c r="I92" s="85"/>
      <c r="K92" s="91"/>
      <c r="M92" s="87"/>
      <c r="O92" s="87"/>
      <c r="Q92" s="87"/>
      <c r="S92" s="87"/>
      <c r="U92" s="87"/>
      <c r="W92" s="87"/>
      <c r="Y92" s="87"/>
      <c r="Z92" s="103"/>
      <c r="AA92" s="89"/>
      <c r="AB92" s="103"/>
      <c r="AC92" s="89"/>
      <c r="AE92" s="87"/>
    </row>
    <row r="93" spans="1:32" s="101" customFormat="1" ht="12" x14ac:dyDescent="0.2">
      <c r="A93" s="190" t="s">
        <v>66</v>
      </c>
      <c r="B93" s="329" t="s">
        <v>67</v>
      </c>
      <c r="C93" s="329"/>
      <c r="D93" s="329" t="s">
        <v>68</v>
      </c>
      <c r="E93" s="329"/>
      <c r="F93" s="329"/>
      <c r="G93" s="4"/>
      <c r="H93" s="190"/>
      <c r="I93" s="91"/>
      <c r="K93" s="91"/>
      <c r="M93" s="87"/>
      <c r="O93" s="87"/>
      <c r="Q93" s="87"/>
      <c r="S93" s="87"/>
      <c r="U93" s="87"/>
      <c r="W93" s="87"/>
      <c r="Y93" s="87"/>
      <c r="Z93" s="103"/>
      <c r="AA93" s="89"/>
      <c r="AB93" s="103"/>
      <c r="AC93" s="89"/>
      <c r="AE93" s="87"/>
    </row>
    <row r="94" spans="1:32" s="101" customFormat="1" ht="12" x14ac:dyDescent="0.2">
      <c r="A94" s="4"/>
      <c r="B94" s="5"/>
      <c r="C94" s="5"/>
      <c r="D94" s="4"/>
      <c r="E94" s="4"/>
      <c r="F94" s="2"/>
      <c r="G94" s="4"/>
      <c r="H94" s="4"/>
      <c r="I94" s="87"/>
      <c r="K94" s="91"/>
      <c r="M94" s="87"/>
      <c r="O94" s="87"/>
      <c r="Q94" s="87"/>
      <c r="S94" s="87"/>
      <c r="U94" s="87"/>
      <c r="W94" s="87"/>
      <c r="Y94" s="87"/>
      <c r="Z94" s="103"/>
      <c r="AA94" s="89"/>
      <c r="AB94" s="103"/>
      <c r="AC94" s="89"/>
      <c r="AE94" s="87"/>
    </row>
    <row r="99" spans="1:31" s="101" customFormat="1" ht="12" x14ac:dyDescent="0.2">
      <c r="A99" s="4"/>
      <c r="B99" s="5"/>
      <c r="C99" s="5"/>
      <c r="D99" s="2"/>
      <c r="E99" s="4"/>
      <c r="F99" s="4"/>
      <c r="G99" s="4"/>
      <c r="H99" s="4"/>
      <c r="I99" s="87"/>
      <c r="K99" s="91"/>
      <c r="M99" s="87"/>
      <c r="O99" s="87"/>
      <c r="Q99" s="87"/>
      <c r="S99" s="87"/>
      <c r="U99" s="87"/>
      <c r="W99" s="87"/>
      <c r="Y99" s="87"/>
      <c r="Z99" s="103"/>
      <c r="AA99" s="89"/>
      <c r="AB99" s="103"/>
      <c r="AC99" s="89"/>
      <c r="AE99" s="87"/>
    </row>
  </sheetData>
  <sheetProtection formatCells="0" formatColumns="0" formatRows="0" insertColumns="0" insertRows="0" insertHyperlinks="0" deleteColumns="0" deleteRows="0" sort="0" autoFilter="0" pivotTables="0"/>
  <mergeCells count="12">
    <mergeCell ref="B92:C92"/>
    <mergeCell ref="D92:F92"/>
    <mergeCell ref="B93:C93"/>
    <mergeCell ref="D93:F93"/>
    <mergeCell ref="A4:G4"/>
    <mergeCell ref="A10:A12"/>
    <mergeCell ref="B10:B12"/>
    <mergeCell ref="C10:C12"/>
    <mergeCell ref="D10:D12"/>
    <mergeCell ref="E10:E12"/>
    <mergeCell ref="F10:F12"/>
    <mergeCell ref="G10:G12"/>
  </mergeCells>
  <printOptions horizontalCentered="1"/>
  <pageMargins left="0.3" right="0.2" top="0.2" bottom="0.5" header="0.3" footer="0.3"/>
  <pageSetup paperSize="5" orientation="landscape" r:id="rId1"/>
  <headerFooter>
    <oddFooter>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52"/>
  <sheetViews>
    <sheetView view="pageBreakPreview" zoomScale="115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10.42578125" style="84" customWidth="1"/>
    <col min="2" max="2" width="15.28515625" style="4" customWidth="1"/>
    <col min="3" max="3" width="14.28515625" style="4" customWidth="1"/>
    <col min="4" max="4" width="17.85546875" style="4" customWidth="1"/>
    <col min="5" max="5" width="21.7109375" style="4" customWidth="1"/>
    <col min="6" max="6" width="20.7109375" style="4" customWidth="1"/>
    <col min="7" max="7" width="13.28515625" style="5" customWidth="1"/>
    <col min="8" max="8" width="15.85546875" style="5" customWidth="1"/>
    <col min="9" max="9" width="14.7109375" style="5" customWidth="1"/>
    <col min="10" max="10" width="15.140625" style="5" customWidth="1"/>
    <col min="11" max="11" width="15.42578125" style="5" customWidth="1"/>
    <col min="12" max="12" width="13.85546875" style="5" customWidth="1"/>
    <col min="13" max="13" width="14.85546875" style="5" customWidth="1"/>
    <col min="14" max="14" width="12.85546875" style="5" customWidth="1"/>
    <col min="15" max="15" width="13.140625" style="4" customWidth="1"/>
    <col min="16" max="16" width="9.140625" style="4" customWidth="1"/>
  </cols>
  <sheetData>
    <row r="1" spans="1:15" s="2" customFormat="1" ht="12" x14ac:dyDescent="0.2">
      <c r="A1" s="328" t="s">
        <v>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"/>
      <c r="M1" s="3"/>
      <c r="N1" s="3"/>
    </row>
    <row r="2" spans="1:15" s="2" customFormat="1" ht="12" x14ac:dyDescent="0.2">
      <c r="A2" s="328" t="s">
        <v>79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"/>
      <c r="M2" s="3"/>
      <c r="N2" s="3"/>
    </row>
    <row r="3" spans="1:15" s="2" customFormat="1" ht="12" x14ac:dyDescent="0.2">
      <c r="A3" s="328" t="s">
        <v>80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"/>
      <c r="M3" s="3"/>
      <c r="N3" s="3"/>
    </row>
    <row r="4" spans="1:15" s="2" customFormat="1" ht="12" x14ac:dyDescent="0.2">
      <c r="A4" s="1"/>
      <c r="B4" s="1"/>
      <c r="C4" s="1"/>
      <c r="D4" s="1"/>
      <c r="E4" s="1"/>
      <c r="F4" s="1"/>
      <c r="G4" s="15"/>
      <c r="H4" s="15"/>
      <c r="I4" s="15"/>
      <c r="J4" s="15"/>
      <c r="K4" s="15"/>
      <c r="L4" s="3"/>
      <c r="M4" s="3"/>
      <c r="N4" s="3"/>
    </row>
    <row r="5" spans="1:15" s="2" customFormat="1" ht="12" x14ac:dyDescent="0.2">
      <c r="A5" s="328" t="s">
        <v>81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"/>
      <c r="M5" s="3"/>
      <c r="N5" s="3"/>
    </row>
    <row r="6" spans="1:15" s="2" customFormat="1" ht="12" x14ac:dyDescent="0.2">
      <c r="A6" s="328" t="s">
        <v>82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"/>
      <c r="M6" s="3"/>
      <c r="N6" s="3"/>
    </row>
    <row r="7" spans="1:15" s="2" customFormat="1" ht="12" x14ac:dyDescent="0.2">
      <c r="A7" s="1"/>
      <c r="B7" s="1"/>
      <c r="C7" s="1"/>
      <c r="D7" s="1"/>
      <c r="E7" s="1"/>
      <c r="F7" s="1"/>
      <c r="G7" s="15"/>
      <c r="H7" s="15"/>
      <c r="I7" s="3"/>
      <c r="J7" s="3"/>
      <c r="K7" s="3"/>
      <c r="L7" s="3"/>
      <c r="M7" s="3"/>
      <c r="N7" s="3"/>
    </row>
    <row r="8" spans="1:15" ht="24" customHeight="1" x14ac:dyDescent="0.25">
      <c r="A8" s="340" t="s">
        <v>83</v>
      </c>
      <c r="B8" s="342" t="s">
        <v>84</v>
      </c>
      <c r="C8" s="344" t="s">
        <v>85</v>
      </c>
      <c r="D8" s="344" t="s">
        <v>86</v>
      </c>
      <c r="E8" s="342" t="s">
        <v>22</v>
      </c>
      <c r="F8" s="342" t="s">
        <v>87</v>
      </c>
      <c r="G8" s="348" t="s">
        <v>30</v>
      </c>
      <c r="H8" s="349"/>
      <c r="I8" s="16" t="s">
        <v>88</v>
      </c>
      <c r="J8" s="348" t="s">
        <v>89</v>
      </c>
      <c r="K8" s="349"/>
      <c r="L8" s="333" t="s">
        <v>90</v>
      </c>
      <c r="M8" s="333" t="s">
        <v>91</v>
      </c>
      <c r="N8" s="333" t="s">
        <v>92</v>
      </c>
      <c r="O8" s="333" t="s">
        <v>88</v>
      </c>
    </row>
    <row r="9" spans="1:15" s="17" customFormat="1" ht="36" customHeight="1" x14ac:dyDescent="0.25">
      <c r="A9" s="341"/>
      <c r="B9" s="343"/>
      <c r="C9" s="345"/>
      <c r="D9" s="345"/>
      <c r="E9" s="343"/>
      <c r="F9" s="343"/>
      <c r="G9" s="317">
        <v>0.3</v>
      </c>
      <c r="H9" s="317">
        <v>0.7</v>
      </c>
      <c r="I9" s="16"/>
      <c r="J9" s="16" t="s">
        <v>93</v>
      </c>
      <c r="K9" s="16" t="s">
        <v>94</v>
      </c>
      <c r="L9" s="350"/>
      <c r="M9" s="350"/>
      <c r="N9" s="334"/>
      <c r="O9" s="334"/>
    </row>
    <row r="10" spans="1:15" s="2" customFormat="1" ht="12" x14ac:dyDescent="0.2">
      <c r="A10" s="341"/>
      <c r="B10" s="343"/>
      <c r="C10" s="345"/>
      <c r="D10" s="345"/>
      <c r="E10" s="343"/>
      <c r="F10" s="343"/>
      <c r="G10" s="135">
        <v>14152494.17</v>
      </c>
      <c r="H10" s="135">
        <v>33022486.390000001</v>
      </c>
      <c r="I10" s="135">
        <v>42737670.789999999</v>
      </c>
      <c r="J10" s="132">
        <v>60734889.479999997</v>
      </c>
      <c r="K10" s="132">
        <v>255640</v>
      </c>
      <c r="L10" s="132">
        <v>22014000</v>
      </c>
      <c r="M10" s="132">
        <v>14152494.17</v>
      </c>
      <c r="N10" s="309">
        <v>11008486.390000001</v>
      </c>
      <c r="O10" s="8">
        <v>42737670.789999999</v>
      </c>
    </row>
    <row r="11" spans="1:15" s="20" customFormat="1" ht="12.75" customHeight="1" x14ac:dyDescent="0.25">
      <c r="A11" s="338" t="s">
        <v>8</v>
      </c>
      <c r="B11" s="339"/>
      <c r="C11" s="339"/>
      <c r="D11" s="339"/>
      <c r="E11" s="339"/>
      <c r="F11" s="339"/>
      <c r="G11" s="18"/>
      <c r="H11" s="18"/>
      <c r="I11" s="18"/>
      <c r="J11" s="18"/>
      <c r="K11" s="18"/>
      <c r="L11" s="18"/>
      <c r="M11" s="18"/>
      <c r="N11" s="19"/>
      <c r="O11" s="310"/>
    </row>
    <row r="12" spans="1:15" s="133" customFormat="1" ht="12" x14ac:dyDescent="0.25">
      <c r="A12" s="130"/>
      <c r="B12" s="131"/>
      <c r="C12" s="131"/>
      <c r="D12" s="131"/>
      <c r="E12" s="131"/>
      <c r="F12" s="131"/>
      <c r="G12" s="135"/>
      <c r="H12" s="135"/>
      <c r="I12" s="135"/>
      <c r="J12" s="132"/>
      <c r="K12" s="132"/>
      <c r="L12" s="132"/>
      <c r="M12" s="132"/>
      <c r="N12" s="309"/>
      <c r="O12" s="313"/>
    </row>
    <row r="13" spans="1:15" s="136" customFormat="1" ht="12" x14ac:dyDescent="0.25">
      <c r="A13" s="134"/>
      <c r="B13" s="134"/>
      <c r="C13" s="134"/>
      <c r="D13" s="131"/>
      <c r="E13" s="134"/>
      <c r="F13" s="134"/>
      <c r="G13" s="135"/>
      <c r="H13" s="135"/>
      <c r="I13" s="135"/>
      <c r="J13" s="135"/>
      <c r="K13" s="135"/>
      <c r="L13" s="135"/>
      <c r="M13" s="135"/>
      <c r="N13" s="135"/>
      <c r="O13" s="314"/>
    </row>
    <row r="14" spans="1:15" s="25" customFormat="1" ht="11.25" customHeight="1" x14ac:dyDescent="0.25">
      <c r="A14" s="351" t="s">
        <v>95</v>
      </c>
      <c r="B14" s="351"/>
      <c r="C14" s="21"/>
      <c r="D14" s="22"/>
      <c r="E14" s="23"/>
      <c r="F14" s="23"/>
      <c r="G14" s="24">
        <f t="shared" ref="G14:O14" si="0">SUM(G12:G13)</f>
        <v>0</v>
      </c>
      <c r="H14" s="24">
        <f t="shared" si="0"/>
        <v>0</v>
      </c>
      <c r="I14" s="138">
        <f t="shared" si="0"/>
        <v>0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</row>
    <row r="15" spans="1:15" s="30" customFormat="1" ht="12" x14ac:dyDescent="0.25">
      <c r="A15" s="352" t="s">
        <v>96</v>
      </c>
      <c r="B15" s="352"/>
      <c r="C15" s="26"/>
      <c r="D15" s="27"/>
      <c r="E15" s="28"/>
      <c r="F15" s="28"/>
      <c r="G15" s="29">
        <f t="shared" ref="G15:O15" si="1">G10-G14</f>
        <v>14152494.17</v>
      </c>
      <c r="H15" s="29">
        <f t="shared" si="1"/>
        <v>33022486.390000001</v>
      </c>
      <c r="I15" s="29">
        <f t="shared" si="1"/>
        <v>42737670.789999999</v>
      </c>
      <c r="J15" s="29">
        <f t="shared" si="1"/>
        <v>60734889.479999997</v>
      </c>
      <c r="K15" s="29">
        <f t="shared" si="1"/>
        <v>255640</v>
      </c>
      <c r="L15" s="29">
        <f t="shared" si="1"/>
        <v>22014000</v>
      </c>
      <c r="M15" s="29">
        <f t="shared" si="1"/>
        <v>14152494.17</v>
      </c>
      <c r="N15" s="29">
        <f t="shared" si="1"/>
        <v>11008486.390000001</v>
      </c>
      <c r="O15" s="29">
        <f t="shared" si="1"/>
        <v>42737670.789999999</v>
      </c>
    </row>
    <row r="16" spans="1:15" s="30" customFormat="1" ht="12.75" customHeight="1" x14ac:dyDescent="0.25">
      <c r="A16" s="353" t="s">
        <v>97</v>
      </c>
      <c r="B16" s="354"/>
      <c r="C16" s="354"/>
      <c r="D16" s="354"/>
      <c r="E16" s="354"/>
      <c r="F16" s="354"/>
      <c r="G16" s="31"/>
      <c r="H16" s="31"/>
      <c r="I16" s="32"/>
      <c r="J16" s="32"/>
      <c r="K16" s="32"/>
      <c r="L16" s="18"/>
      <c r="M16" s="18"/>
      <c r="N16" s="19"/>
    </row>
    <row r="17" spans="1:15" s="51" customFormat="1" ht="39.75" customHeight="1" x14ac:dyDescent="0.25">
      <c r="A17" s="46">
        <v>45694</v>
      </c>
      <c r="B17" s="51" t="s">
        <v>98</v>
      </c>
      <c r="C17" s="50" t="s">
        <v>99</v>
      </c>
      <c r="D17" s="49" t="s">
        <v>100</v>
      </c>
      <c r="E17" s="48" t="s">
        <v>101</v>
      </c>
      <c r="F17" s="50"/>
      <c r="G17" s="50">
        <v>24440.7</v>
      </c>
      <c r="H17" s="50"/>
      <c r="I17" s="47"/>
      <c r="J17" s="47"/>
      <c r="K17" s="50"/>
      <c r="L17" s="50"/>
      <c r="M17" s="50"/>
      <c r="N17" s="116"/>
      <c r="O17" s="47"/>
    </row>
    <row r="18" spans="1:15" s="51" customFormat="1" ht="30.75" customHeight="1" x14ac:dyDescent="0.25">
      <c r="A18" s="46">
        <v>45701</v>
      </c>
      <c r="B18" s="51" t="s">
        <v>98</v>
      </c>
      <c r="C18" s="48" t="s">
        <v>102</v>
      </c>
      <c r="D18" s="49" t="s">
        <v>103</v>
      </c>
      <c r="E18" s="47" t="s">
        <v>104</v>
      </c>
      <c r="F18" s="49"/>
      <c r="G18" s="47"/>
      <c r="H18" s="50">
        <v>54000</v>
      </c>
      <c r="I18" s="47"/>
      <c r="J18" s="47"/>
      <c r="K18" s="50"/>
      <c r="L18" s="50">
        <v>54000</v>
      </c>
      <c r="M18" s="50"/>
      <c r="N18" s="116"/>
      <c r="O18" s="47"/>
    </row>
    <row r="19" spans="1:15" s="51" customFormat="1" ht="43.5" customHeight="1" x14ac:dyDescent="0.25">
      <c r="A19" s="320">
        <v>45707</v>
      </c>
      <c r="B19" s="51" t="s">
        <v>98</v>
      </c>
      <c r="C19" s="48" t="s">
        <v>105</v>
      </c>
      <c r="D19" s="49" t="s">
        <v>100</v>
      </c>
      <c r="E19" s="321" t="s">
        <v>106</v>
      </c>
      <c r="F19" s="49"/>
      <c r="G19" s="47"/>
      <c r="H19" s="50">
        <v>7952.45</v>
      </c>
      <c r="I19" s="47"/>
      <c r="J19" s="47"/>
      <c r="K19" s="50"/>
      <c r="L19" s="50">
        <v>7952.45</v>
      </c>
      <c r="M19" s="50"/>
      <c r="N19" s="116"/>
      <c r="O19" s="47"/>
    </row>
    <row r="20" spans="1:15" s="51" customFormat="1" ht="30.75" customHeight="1" x14ac:dyDescent="0.25">
      <c r="A20" s="320"/>
      <c r="B20" s="321"/>
      <c r="C20" s="48"/>
      <c r="D20" s="49"/>
      <c r="E20" s="49"/>
      <c r="F20" s="49"/>
      <c r="G20" s="47"/>
      <c r="H20" s="50"/>
      <c r="I20" s="47"/>
      <c r="J20" s="47"/>
      <c r="K20" s="50"/>
      <c r="L20" s="50"/>
      <c r="M20" s="50"/>
      <c r="N20" s="116"/>
      <c r="O20" s="47"/>
    </row>
    <row r="21" spans="1:15" s="38" customFormat="1" ht="11.25" customHeight="1" x14ac:dyDescent="0.25">
      <c r="A21" s="355" t="s">
        <v>107</v>
      </c>
      <c r="B21" s="356"/>
      <c r="C21" s="35"/>
      <c r="D21" s="36"/>
      <c r="E21" s="37"/>
      <c r="F21" s="37"/>
      <c r="G21" s="24">
        <f>SUM(G17:G20)</f>
        <v>24440.7</v>
      </c>
      <c r="H21" s="24">
        <f>SUM(H18:H20)</f>
        <v>61952.45</v>
      </c>
      <c r="I21" s="24">
        <f>SUM(I17:I18)</f>
        <v>0</v>
      </c>
      <c r="J21" s="24">
        <f>SUM(J17:J18)</f>
        <v>0</v>
      </c>
      <c r="K21" s="24">
        <f>SUM(K17:K18)</f>
        <v>0</v>
      </c>
      <c r="L21" s="24">
        <f>SUM(L18:L20)</f>
        <v>61952.45</v>
      </c>
      <c r="M21" s="24">
        <f>SUM(M17:M18)</f>
        <v>0</v>
      </c>
      <c r="N21" s="24">
        <f>SUM(N17:N18)</f>
        <v>0</v>
      </c>
      <c r="O21" s="312"/>
    </row>
    <row r="22" spans="1:15" s="30" customFormat="1" ht="12" x14ac:dyDescent="0.25">
      <c r="A22" s="357" t="s">
        <v>108</v>
      </c>
      <c r="B22" s="358"/>
      <c r="C22" s="12"/>
      <c r="D22" s="39"/>
      <c r="E22" s="13"/>
      <c r="F22" s="13"/>
      <c r="G22" s="40">
        <f t="shared" ref="G22:O22" si="2">G15-G21</f>
        <v>14128053.470000001</v>
      </c>
      <c r="H22" s="40">
        <f t="shared" si="2"/>
        <v>32960533.940000001</v>
      </c>
      <c r="I22" s="40">
        <f t="shared" si="2"/>
        <v>42737670.789999999</v>
      </c>
      <c r="J22" s="40">
        <f t="shared" si="2"/>
        <v>60734889.479999997</v>
      </c>
      <c r="K22" s="40">
        <f t="shared" si="2"/>
        <v>255640</v>
      </c>
      <c r="L22" s="40">
        <f t="shared" si="2"/>
        <v>21952047.550000001</v>
      </c>
      <c r="M22" s="40">
        <f t="shared" si="2"/>
        <v>14152494.17</v>
      </c>
      <c r="N22" s="40">
        <f t="shared" si="2"/>
        <v>11008486.390000001</v>
      </c>
      <c r="O22" s="40">
        <f t="shared" si="2"/>
        <v>42737670.789999999</v>
      </c>
    </row>
    <row r="23" spans="1:15" s="30" customFormat="1" ht="12.75" customHeight="1" x14ac:dyDescent="0.25">
      <c r="A23" s="346" t="s">
        <v>109</v>
      </c>
      <c r="B23" s="347"/>
      <c r="C23" s="347"/>
      <c r="D23" s="347"/>
      <c r="E23" s="347"/>
      <c r="F23" s="347"/>
      <c r="G23" s="41"/>
      <c r="H23" s="41"/>
      <c r="I23" s="42"/>
      <c r="J23" s="42"/>
      <c r="K23" s="43"/>
      <c r="L23" s="44"/>
      <c r="M23" s="44"/>
      <c r="N23" s="45"/>
    </row>
    <row r="24" spans="1:15" s="51" customFormat="1" ht="48.75" customHeight="1" x14ac:dyDescent="0.25">
      <c r="A24" s="46"/>
      <c r="B24" s="48"/>
      <c r="C24" s="50"/>
      <c r="D24" s="49"/>
      <c r="E24" s="47"/>
      <c r="F24" s="50"/>
      <c r="G24" s="50"/>
      <c r="H24" s="50"/>
      <c r="I24" s="47"/>
      <c r="J24" s="49"/>
      <c r="K24" s="50"/>
      <c r="L24" s="50"/>
      <c r="M24" s="50"/>
      <c r="N24" s="47"/>
      <c r="O24" s="47"/>
    </row>
    <row r="25" spans="1:15" s="51" customFormat="1" ht="15.75" customHeight="1" x14ac:dyDescent="0.25">
      <c r="A25" s="46"/>
      <c r="B25" s="47"/>
      <c r="C25" s="48"/>
      <c r="D25" s="49"/>
      <c r="E25" s="49"/>
      <c r="F25" s="50"/>
      <c r="G25" s="47"/>
      <c r="H25" s="50"/>
      <c r="I25" s="47"/>
      <c r="J25" s="49"/>
      <c r="K25" s="50"/>
      <c r="L25" s="50"/>
      <c r="M25" s="50"/>
      <c r="N25" s="47"/>
      <c r="O25" s="47"/>
    </row>
    <row r="26" spans="1:15" s="38" customFormat="1" ht="11.25" customHeight="1" x14ac:dyDescent="0.25">
      <c r="A26" s="355" t="s">
        <v>110</v>
      </c>
      <c r="B26" s="356"/>
      <c r="C26" s="35"/>
      <c r="D26" s="36"/>
      <c r="E26" s="37"/>
      <c r="F26" s="37"/>
      <c r="G26" s="24">
        <f t="shared" ref="G26:N26" si="3">SUM(G24:G25)</f>
        <v>0</v>
      </c>
      <c r="H26" s="24">
        <f t="shared" si="3"/>
        <v>0</v>
      </c>
      <c r="I26" s="24">
        <f t="shared" si="3"/>
        <v>0</v>
      </c>
      <c r="J26" s="24">
        <f t="shared" si="3"/>
        <v>0</v>
      </c>
      <c r="K26" s="24">
        <f t="shared" si="3"/>
        <v>0</v>
      </c>
      <c r="L26" s="24">
        <f t="shared" si="3"/>
        <v>0</v>
      </c>
      <c r="M26" s="24">
        <f t="shared" si="3"/>
        <v>0</v>
      </c>
      <c r="N26" s="24">
        <f t="shared" si="3"/>
        <v>0</v>
      </c>
      <c r="O26" s="312"/>
    </row>
    <row r="27" spans="1:15" s="30" customFormat="1" ht="12" x14ac:dyDescent="0.25">
      <c r="A27" s="357" t="s">
        <v>111</v>
      </c>
      <c r="B27" s="358"/>
      <c r="C27" s="12"/>
      <c r="D27" s="39"/>
      <c r="E27" s="13"/>
      <c r="F27" s="13"/>
      <c r="G27" s="40">
        <f t="shared" ref="G27:O27" si="4">G22-G26</f>
        <v>14128053.470000001</v>
      </c>
      <c r="H27" s="40">
        <f t="shared" si="4"/>
        <v>32960533.940000001</v>
      </c>
      <c r="I27" s="40">
        <f t="shared" si="4"/>
        <v>42737670.789999999</v>
      </c>
      <c r="J27" s="40">
        <f t="shared" si="4"/>
        <v>60734889.479999997</v>
      </c>
      <c r="K27" s="40">
        <f t="shared" si="4"/>
        <v>255640</v>
      </c>
      <c r="L27" s="40">
        <f t="shared" si="4"/>
        <v>21952047.550000001</v>
      </c>
      <c r="M27" s="40">
        <f t="shared" si="4"/>
        <v>14152494.17</v>
      </c>
      <c r="N27" s="40">
        <f t="shared" si="4"/>
        <v>11008486.390000001</v>
      </c>
      <c r="O27" s="40">
        <f t="shared" si="4"/>
        <v>42737670.789999999</v>
      </c>
    </row>
    <row r="28" spans="1:15" s="30" customFormat="1" ht="12.75" customHeight="1" x14ac:dyDescent="0.25">
      <c r="A28" s="361" t="s">
        <v>112</v>
      </c>
      <c r="B28" s="362"/>
      <c r="C28" s="362"/>
      <c r="D28" s="362"/>
      <c r="E28" s="362"/>
      <c r="F28" s="362"/>
      <c r="G28" s="31"/>
      <c r="H28" s="31"/>
      <c r="I28" s="32"/>
      <c r="J28" s="32"/>
      <c r="K28" s="32"/>
      <c r="L28" s="18"/>
      <c r="M28" s="18"/>
      <c r="N28" s="19"/>
    </row>
    <row r="29" spans="1:15" s="51" customFormat="1" ht="18.75" customHeight="1" x14ac:dyDescent="0.25">
      <c r="A29" s="46">
        <v>45755</v>
      </c>
      <c r="B29" s="48" t="s">
        <v>98</v>
      </c>
      <c r="C29" s="50" t="s">
        <v>113</v>
      </c>
      <c r="D29" s="49" t="s">
        <v>114</v>
      </c>
      <c r="E29" s="47" t="s">
        <v>104</v>
      </c>
      <c r="F29" s="49"/>
      <c r="G29" s="47"/>
      <c r="H29" s="50">
        <v>30000</v>
      </c>
      <c r="I29" s="47"/>
      <c r="J29" s="47"/>
      <c r="K29" s="50"/>
      <c r="L29" s="50">
        <v>30000</v>
      </c>
      <c r="M29" s="50"/>
      <c r="N29" s="47"/>
      <c r="O29" s="47"/>
    </row>
    <row r="30" spans="1:15" s="51" customFormat="1" ht="11.25" customHeight="1" x14ac:dyDescent="0.25">
      <c r="A30" s="46">
        <v>45755</v>
      </c>
      <c r="B30" s="48" t="s">
        <v>98</v>
      </c>
      <c r="C30" s="50" t="s">
        <v>115</v>
      </c>
      <c r="D30" s="49" t="s">
        <v>116</v>
      </c>
      <c r="E30" s="47" t="s">
        <v>104</v>
      </c>
      <c r="F30" s="49"/>
      <c r="G30" s="47"/>
      <c r="H30" s="50">
        <v>4959</v>
      </c>
      <c r="I30" s="47"/>
      <c r="J30" s="47"/>
      <c r="K30" s="50"/>
      <c r="L30" s="50">
        <v>4959</v>
      </c>
      <c r="M30" s="50"/>
      <c r="N30" s="47"/>
      <c r="O30" s="47"/>
    </row>
    <row r="31" spans="1:15" s="51" customFormat="1" ht="11.25" customHeight="1" x14ac:dyDescent="0.25">
      <c r="A31" s="46"/>
      <c r="B31" s="47"/>
      <c r="C31" s="48"/>
      <c r="D31" s="49"/>
      <c r="E31" s="49"/>
      <c r="F31" s="49"/>
      <c r="G31" s="47"/>
      <c r="H31" s="50"/>
      <c r="I31" s="47"/>
      <c r="J31" s="47"/>
      <c r="K31" s="50"/>
      <c r="L31" s="50"/>
      <c r="M31" s="50"/>
      <c r="N31" s="47"/>
      <c r="O31" s="47"/>
    </row>
    <row r="32" spans="1:15" s="25" customFormat="1" ht="11.25" customHeight="1" x14ac:dyDescent="0.25">
      <c r="A32" s="355" t="s">
        <v>117</v>
      </c>
      <c r="B32" s="356"/>
      <c r="C32" s="21"/>
      <c r="D32" s="22"/>
      <c r="E32" s="23"/>
      <c r="F32" s="23"/>
      <c r="G32" s="24">
        <f t="shared" ref="G32:N32" si="5">SUM(G29:G31)</f>
        <v>0</v>
      </c>
      <c r="H32" s="24">
        <f t="shared" si="5"/>
        <v>34959</v>
      </c>
      <c r="I32" s="24">
        <f t="shared" si="5"/>
        <v>0</v>
      </c>
      <c r="J32" s="24">
        <f t="shared" si="5"/>
        <v>0</v>
      </c>
      <c r="K32" s="24">
        <f t="shared" si="5"/>
        <v>0</v>
      </c>
      <c r="L32" s="24">
        <f t="shared" si="5"/>
        <v>34959</v>
      </c>
      <c r="M32" s="24">
        <f t="shared" si="5"/>
        <v>0</v>
      </c>
      <c r="N32" s="24">
        <f t="shared" si="5"/>
        <v>0</v>
      </c>
      <c r="O32" s="311"/>
    </row>
    <row r="33" spans="1:15" s="30" customFormat="1" ht="12" x14ac:dyDescent="0.25">
      <c r="A33" s="357" t="s">
        <v>118</v>
      </c>
      <c r="B33" s="358"/>
      <c r="C33" s="26"/>
      <c r="D33" s="27"/>
      <c r="E33" s="28"/>
      <c r="F33" s="28"/>
      <c r="G33" s="29">
        <f t="shared" ref="G33:O33" si="6">G27-G32</f>
        <v>14128053.470000001</v>
      </c>
      <c r="H33" s="29">
        <f t="shared" si="6"/>
        <v>32925574.940000001</v>
      </c>
      <c r="I33" s="29">
        <f t="shared" si="6"/>
        <v>42737670.789999999</v>
      </c>
      <c r="J33" s="29">
        <f t="shared" si="6"/>
        <v>60734889.479999997</v>
      </c>
      <c r="K33" s="40">
        <f t="shared" si="6"/>
        <v>255640</v>
      </c>
      <c r="L33" s="40">
        <f t="shared" si="6"/>
        <v>21917088.550000001</v>
      </c>
      <c r="M33" s="40">
        <f t="shared" si="6"/>
        <v>14152494.17</v>
      </c>
      <c r="N33" s="40">
        <f t="shared" si="6"/>
        <v>11008486.390000001</v>
      </c>
      <c r="O33" s="40">
        <f t="shared" si="6"/>
        <v>42737670.789999999</v>
      </c>
    </row>
    <row r="34" spans="1:15" s="30" customFormat="1" ht="12.75" customHeight="1" x14ac:dyDescent="0.25">
      <c r="A34" s="361" t="s">
        <v>119</v>
      </c>
      <c r="B34" s="362"/>
      <c r="C34" s="362"/>
      <c r="D34" s="362"/>
      <c r="E34" s="362"/>
      <c r="F34" s="362"/>
      <c r="G34" s="31"/>
      <c r="H34" s="31"/>
      <c r="I34" s="32"/>
      <c r="J34" s="32"/>
      <c r="K34" s="32"/>
      <c r="L34" s="18"/>
      <c r="M34" s="18"/>
      <c r="N34" s="19"/>
    </row>
    <row r="35" spans="1:15" s="51" customFormat="1" ht="11.25" customHeight="1" x14ac:dyDescent="0.25">
      <c r="A35" s="46"/>
      <c r="B35" s="47"/>
      <c r="C35" s="48"/>
      <c r="D35" s="49"/>
      <c r="E35" s="49"/>
      <c r="F35" s="49"/>
      <c r="G35" s="47"/>
      <c r="H35" s="50"/>
      <c r="I35" s="47"/>
      <c r="J35" s="47"/>
      <c r="K35" s="50"/>
      <c r="L35" s="50"/>
      <c r="M35" s="50"/>
      <c r="N35" s="50"/>
      <c r="O35" s="47"/>
    </row>
    <row r="36" spans="1:15" s="51" customFormat="1" ht="11.25" customHeight="1" x14ac:dyDescent="0.25">
      <c r="A36" s="46"/>
      <c r="B36" s="47"/>
      <c r="C36" s="48"/>
      <c r="D36" s="49"/>
      <c r="E36" s="49"/>
      <c r="F36" s="49"/>
      <c r="G36" s="47"/>
      <c r="H36" s="50"/>
      <c r="I36" s="47"/>
      <c r="J36" s="47"/>
      <c r="K36" s="50"/>
      <c r="L36" s="50"/>
      <c r="M36" s="50"/>
      <c r="N36" s="50"/>
      <c r="O36" s="47"/>
    </row>
    <row r="37" spans="1:15" s="51" customFormat="1" ht="11.25" customHeight="1" x14ac:dyDescent="0.25">
      <c r="A37" s="46"/>
      <c r="B37" s="47"/>
      <c r="C37" s="48"/>
      <c r="D37" s="49"/>
      <c r="E37" s="49"/>
      <c r="F37" s="49"/>
      <c r="G37" s="47"/>
      <c r="H37" s="50"/>
      <c r="I37" s="47"/>
      <c r="J37" s="47"/>
      <c r="K37" s="50"/>
      <c r="L37" s="50"/>
      <c r="M37" s="50"/>
      <c r="N37" s="50"/>
      <c r="O37" s="47"/>
    </row>
    <row r="38" spans="1:15" s="25" customFormat="1" ht="11.25" customHeight="1" x14ac:dyDescent="0.25">
      <c r="A38" s="355" t="s">
        <v>120</v>
      </c>
      <c r="B38" s="356"/>
      <c r="C38" s="21"/>
      <c r="D38" s="22"/>
      <c r="E38" s="23"/>
      <c r="F38" s="23"/>
      <c r="G38" s="24">
        <f t="shared" ref="G38:N38" si="7">SUM(G35:G37)</f>
        <v>0</v>
      </c>
      <c r="H38" s="24">
        <f t="shared" si="7"/>
        <v>0</v>
      </c>
      <c r="I38" s="24">
        <f t="shared" si="7"/>
        <v>0</v>
      </c>
      <c r="J38" s="24">
        <f t="shared" si="7"/>
        <v>0</v>
      </c>
      <c r="K38" s="24">
        <f t="shared" si="7"/>
        <v>0</v>
      </c>
      <c r="L38" s="24">
        <f t="shared" si="7"/>
        <v>0</v>
      </c>
      <c r="M38" s="24">
        <f t="shared" si="7"/>
        <v>0</v>
      </c>
      <c r="N38" s="24">
        <f t="shared" si="7"/>
        <v>0</v>
      </c>
      <c r="O38" s="311"/>
    </row>
    <row r="39" spans="1:15" s="30" customFormat="1" ht="12" x14ac:dyDescent="0.25">
      <c r="A39" s="357" t="s">
        <v>121</v>
      </c>
      <c r="B39" s="358"/>
      <c r="C39" s="12"/>
      <c r="D39" s="39"/>
      <c r="E39" s="13"/>
      <c r="F39" s="13"/>
      <c r="G39" s="40">
        <f t="shared" ref="G39:O39" si="8">G33-G38</f>
        <v>14128053.470000001</v>
      </c>
      <c r="H39" s="40">
        <f t="shared" si="8"/>
        <v>32925574.940000001</v>
      </c>
      <c r="I39" s="40">
        <f t="shared" si="8"/>
        <v>42737670.789999999</v>
      </c>
      <c r="J39" s="40">
        <f t="shared" si="8"/>
        <v>60734889.479999997</v>
      </c>
      <c r="K39" s="40">
        <f t="shared" si="8"/>
        <v>255640</v>
      </c>
      <c r="L39" s="40">
        <f t="shared" si="8"/>
        <v>21917088.550000001</v>
      </c>
      <c r="M39" s="40">
        <f t="shared" si="8"/>
        <v>14152494.17</v>
      </c>
      <c r="N39" s="40">
        <f t="shared" si="8"/>
        <v>11008486.390000001</v>
      </c>
      <c r="O39" s="40">
        <f t="shared" si="8"/>
        <v>42737670.789999999</v>
      </c>
    </row>
    <row r="40" spans="1:15" s="30" customFormat="1" ht="12.75" customHeight="1" x14ac:dyDescent="0.25">
      <c r="A40" s="359" t="s">
        <v>122</v>
      </c>
      <c r="B40" s="360"/>
      <c r="C40" s="360"/>
      <c r="D40" s="360"/>
      <c r="E40" s="360"/>
      <c r="F40" s="360"/>
      <c r="G40" s="52"/>
      <c r="H40" s="52"/>
      <c r="I40" s="42"/>
      <c r="J40" s="42"/>
      <c r="K40" s="43"/>
      <c r="L40" s="44"/>
      <c r="M40" s="44"/>
      <c r="N40" s="45"/>
    </row>
    <row r="41" spans="1:15" s="30" customFormat="1" ht="14.25" customHeight="1" x14ac:dyDescent="0.25">
      <c r="A41" s="46"/>
      <c r="B41" s="47"/>
      <c r="C41" s="46"/>
      <c r="D41" s="47"/>
      <c r="E41" s="49"/>
      <c r="F41" s="46"/>
      <c r="G41" s="53"/>
      <c r="H41" s="50"/>
      <c r="I41" s="53"/>
      <c r="J41" s="53"/>
      <c r="K41" s="53"/>
      <c r="L41" s="50"/>
      <c r="M41" s="50"/>
      <c r="N41" s="50"/>
      <c r="O41" s="11"/>
    </row>
    <row r="42" spans="1:15" s="30" customFormat="1" ht="14.25" customHeight="1" x14ac:dyDescent="0.25">
      <c r="A42" s="46"/>
      <c r="B42" s="47"/>
      <c r="C42" s="46"/>
      <c r="D42" s="49"/>
      <c r="E42" s="47"/>
      <c r="F42" s="46"/>
      <c r="G42" s="53"/>
      <c r="H42" s="50"/>
      <c r="I42" s="53"/>
      <c r="J42" s="53"/>
      <c r="K42" s="122"/>
      <c r="L42" s="50"/>
      <c r="M42" s="54"/>
      <c r="N42" s="54"/>
      <c r="O42" s="11"/>
    </row>
    <row r="43" spans="1:15" s="51" customFormat="1" ht="14.25" customHeight="1" x14ac:dyDescent="0.25">
      <c r="A43" s="46"/>
      <c r="B43" s="47"/>
      <c r="C43" s="48"/>
      <c r="D43" s="49"/>
      <c r="E43" s="47"/>
      <c r="F43" s="49"/>
      <c r="G43" s="50"/>
      <c r="H43" s="50"/>
      <c r="I43" s="47"/>
      <c r="J43" s="47"/>
      <c r="K43" s="54"/>
      <c r="L43" s="50"/>
      <c r="M43" s="54"/>
      <c r="N43" s="54"/>
      <c r="O43" s="47"/>
    </row>
    <row r="44" spans="1:15" s="25" customFormat="1" ht="11.25" customHeight="1" x14ac:dyDescent="0.25">
      <c r="A44" s="363" t="s">
        <v>123</v>
      </c>
      <c r="B44" s="364"/>
      <c r="C44" s="21"/>
      <c r="D44" s="22"/>
      <c r="E44" s="23"/>
      <c r="F44" s="23"/>
      <c r="G44" s="24">
        <f t="shared" ref="G44:N44" si="9">SUM(G41:G43)</f>
        <v>0</v>
      </c>
      <c r="H44" s="24">
        <f t="shared" si="9"/>
        <v>0</v>
      </c>
      <c r="I44" s="24">
        <f t="shared" si="9"/>
        <v>0</v>
      </c>
      <c r="J44" s="24">
        <f t="shared" si="9"/>
        <v>0</v>
      </c>
      <c r="K44" s="24">
        <f t="shared" si="9"/>
        <v>0</v>
      </c>
      <c r="L44" s="24">
        <f t="shared" si="9"/>
        <v>0</v>
      </c>
      <c r="M44" s="24">
        <f t="shared" si="9"/>
        <v>0</v>
      </c>
      <c r="N44" s="24">
        <f t="shared" si="9"/>
        <v>0</v>
      </c>
      <c r="O44" s="311"/>
    </row>
    <row r="45" spans="1:15" s="30" customFormat="1" ht="12" x14ac:dyDescent="0.25">
      <c r="A45" s="357" t="s">
        <v>124</v>
      </c>
      <c r="B45" s="358"/>
      <c r="C45" s="12"/>
      <c r="D45" s="39"/>
      <c r="E45" s="13"/>
      <c r="F45" s="13"/>
      <c r="G45" s="40">
        <f t="shared" ref="G45:O45" si="10">G39-G44</f>
        <v>14128053.470000001</v>
      </c>
      <c r="H45" s="40">
        <f t="shared" si="10"/>
        <v>32925574.940000001</v>
      </c>
      <c r="I45" s="40">
        <f t="shared" si="10"/>
        <v>42737670.789999999</v>
      </c>
      <c r="J45" s="40">
        <f t="shared" si="10"/>
        <v>60734889.479999997</v>
      </c>
      <c r="K45" s="40">
        <f t="shared" si="10"/>
        <v>255640</v>
      </c>
      <c r="L45" s="40">
        <f t="shared" si="10"/>
        <v>21917088.550000001</v>
      </c>
      <c r="M45" s="40">
        <f t="shared" si="10"/>
        <v>14152494.17</v>
      </c>
      <c r="N45" s="40">
        <f t="shared" si="10"/>
        <v>11008486.390000001</v>
      </c>
      <c r="O45" s="40">
        <f t="shared" si="10"/>
        <v>42737670.789999999</v>
      </c>
    </row>
    <row r="46" spans="1:15" s="30" customFormat="1" ht="12.75" customHeight="1" x14ac:dyDescent="0.25">
      <c r="A46" s="359" t="s">
        <v>125</v>
      </c>
      <c r="B46" s="360"/>
      <c r="C46" s="360"/>
      <c r="D46" s="360"/>
      <c r="E46" s="360"/>
      <c r="F46" s="360"/>
      <c r="G46" s="52"/>
      <c r="H46" s="52"/>
      <c r="I46" s="42"/>
      <c r="J46" s="42"/>
      <c r="K46" s="43"/>
      <c r="L46" s="44"/>
      <c r="M46" s="44"/>
      <c r="N46" s="45"/>
    </row>
    <row r="47" spans="1:15" s="30" customFormat="1" ht="48" customHeight="1" x14ac:dyDescent="0.25">
      <c r="A47" s="46"/>
      <c r="B47" s="48"/>
      <c r="C47" s="50"/>
      <c r="D47" s="49"/>
      <c r="E47" s="47"/>
      <c r="F47" s="55"/>
      <c r="G47" s="40"/>
      <c r="H47" s="50"/>
      <c r="I47" s="318"/>
      <c r="J47" s="123"/>
      <c r="K47" s="123"/>
      <c r="L47" s="50"/>
      <c r="M47" s="141"/>
      <c r="N47" s="318"/>
      <c r="O47" s="318"/>
    </row>
    <row r="48" spans="1:15" s="30" customFormat="1" ht="48" customHeight="1" x14ac:dyDescent="0.25">
      <c r="A48" s="46"/>
      <c r="B48" s="48"/>
      <c r="C48" s="50"/>
      <c r="D48" s="49"/>
      <c r="E48" s="47"/>
      <c r="F48" s="55"/>
      <c r="G48" s="40"/>
      <c r="H48" s="50"/>
      <c r="I48" s="318"/>
      <c r="J48" s="123"/>
      <c r="K48" s="123"/>
      <c r="L48" s="50"/>
      <c r="M48" s="141"/>
      <c r="N48" s="318"/>
      <c r="O48" s="318"/>
    </row>
    <row r="49" spans="1:15" s="30" customFormat="1" ht="48" customHeight="1" x14ac:dyDescent="0.25">
      <c r="A49" s="46"/>
      <c r="B49" s="48"/>
      <c r="C49" s="50"/>
      <c r="D49" s="49"/>
      <c r="E49" s="47"/>
      <c r="F49" s="55"/>
      <c r="G49" s="40"/>
      <c r="H49" s="50"/>
      <c r="I49" s="318"/>
      <c r="J49" s="123"/>
      <c r="K49" s="123"/>
      <c r="L49" s="50"/>
      <c r="M49" s="141"/>
      <c r="N49" s="318"/>
      <c r="O49" s="318"/>
    </row>
    <row r="50" spans="1:15" s="30" customFormat="1" ht="48" customHeight="1" x14ac:dyDescent="0.25">
      <c r="A50" s="46"/>
      <c r="B50" s="48"/>
      <c r="C50" s="50"/>
      <c r="D50" s="49"/>
      <c r="E50" s="47"/>
      <c r="F50" s="55"/>
      <c r="G50" s="40"/>
      <c r="H50" s="50"/>
      <c r="I50" s="123"/>
      <c r="J50" s="123"/>
      <c r="K50" s="123"/>
      <c r="L50" s="50"/>
      <c r="M50" s="141"/>
      <c r="N50" s="45"/>
      <c r="O50" s="11"/>
    </row>
    <row r="51" spans="1:15" s="30" customFormat="1" ht="48" customHeight="1" x14ac:dyDescent="0.25">
      <c r="A51" s="46"/>
      <c r="B51" s="48"/>
      <c r="C51" s="50"/>
      <c r="D51" s="49"/>
      <c r="E51" s="47"/>
      <c r="F51" s="55"/>
      <c r="G51" s="40"/>
      <c r="H51" s="50"/>
      <c r="I51" s="123"/>
      <c r="J51" s="123"/>
      <c r="K51" s="123"/>
      <c r="L51" s="50"/>
      <c r="M51" s="141"/>
      <c r="N51" s="45"/>
      <c r="O51" s="11"/>
    </row>
    <row r="52" spans="1:15" s="30" customFormat="1" ht="48" customHeight="1" x14ac:dyDescent="0.25">
      <c r="A52" s="46"/>
      <c r="B52" s="48"/>
      <c r="C52" s="50"/>
      <c r="D52" s="49"/>
      <c r="E52" s="47"/>
      <c r="F52" s="55"/>
      <c r="G52" s="40"/>
      <c r="H52" s="50"/>
      <c r="I52" s="123"/>
      <c r="J52" s="123"/>
      <c r="K52" s="123"/>
      <c r="L52" s="50"/>
      <c r="M52" s="141"/>
      <c r="N52" s="45"/>
      <c r="O52" s="11"/>
    </row>
    <row r="53" spans="1:15" s="30" customFormat="1" ht="48" customHeight="1" x14ac:dyDescent="0.25">
      <c r="A53" s="46"/>
      <c r="B53" s="48"/>
      <c r="C53" s="50"/>
      <c r="D53" s="49"/>
      <c r="E53" s="47"/>
      <c r="F53" s="55"/>
      <c r="G53" s="40"/>
      <c r="H53" s="50"/>
      <c r="I53" s="123"/>
      <c r="J53" s="123"/>
      <c r="K53" s="123"/>
      <c r="L53" s="50"/>
      <c r="M53" s="141"/>
      <c r="N53" s="45"/>
      <c r="O53" s="11"/>
    </row>
    <row r="54" spans="1:15" s="30" customFormat="1" ht="48" customHeight="1" x14ac:dyDescent="0.25">
      <c r="A54" s="46"/>
      <c r="B54" s="48"/>
      <c r="C54" s="50"/>
      <c r="D54" s="49"/>
      <c r="E54" s="47"/>
      <c r="F54" s="55"/>
      <c r="G54" s="40"/>
      <c r="H54" s="50"/>
      <c r="I54" s="123"/>
      <c r="J54" s="123"/>
      <c r="K54" s="123"/>
      <c r="L54" s="50"/>
      <c r="M54" s="141"/>
      <c r="N54" s="45"/>
      <c r="O54" s="11"/>
    </row>
    <row r="55" spans="1:15" s="30" customFormat="1" ht="48" customHeight="1" x14ac:dyDescent="0.25">
      <c r="A55" s="46"/>
      <c r="B55" s="48"/>
      <c r="C55" s="50"/>
      <c r="D55" s="49"/>
      <c r="E55" s="47"/>
      <c r="F55" s="55"/>
      <c r="G55" s="40"/>
      <c r="H55" s="50"/>
      <c r="I55" s="123"/>
      <c r="J55" s="123"/>
      <c r="K55" s="123"/>
      <c r="L55" s="50"/>
      <c r="M55" s="141"/>
      <c r="N55" s="45"/>
      <c r="O55" s="11"/>
    </row>
    <row r="56" spans="1:15" s="30" customFormat="1" ht="48" customHeight="1" x14ac:dyDescent="0.25">
      <c r="A56" s="46"/>
      <c r="B56" s="48"/>
      <c r="C56" s="50"/>
      <c r="D56" s="49"/>
      <c r="E56" s="47"/>
      <c r="F56" s="55"/>
      <c r="G56" s="40"/>
      <c r="H56" s="50"/>
      <c r="I56" s="123"/>
      <c r="J56" s="123"/>
      <c r="K56" s="123"/>
      <c r="L56" s="50"/>
      <c r="M56" s="141"/>
      <c r="N56" s="45"/>
      <c r="O56" s="11"/>
    </row>
    <row r="57" spans="1:15" s="30" customFormat="1" ht="48" customHeight="1" x14ac:dyDescent="0.25">
      <c r="A57" s="46"/>
      <c r="B57" s="48"/>
      <c r="C57" s="50"/>
      <c r="D57" s="49"/>
      <c r="E57" s="47"/>
      <c r="F57" s="55"/>
      <c r="G57" s="40"/>
      <c r="H57" s="50"/>
      <c r="I57" s="123"/>
      <c r="J57" s="123"/>
      <c r="K57" s="123"/>
      <c r="L57" s="50"/>
      <c r="M57" s="141"/>
      <c r="N57" s="45"/>
      <c r="O57" s="11"/>
    </row>
    <row r="58" spans="1:15" s="30" customFormat="1" ht="48" customHeight="1" x14ac:dyDescent="0.25">
      <c r="A58" s="46"/>
      <c r="B58" s="48"/>
      <c r="C58" s="50"/>
      <c r="D58" s="49"/>
      <c r="E58" s="47"/>
      <c r="F58" s="55"/>
      <c r="G58" s="40"/>
      <c r="H58" s="50"/>
      <c r="I58" s="123"/>
      <c r="J58" s="123"/>
      <c r="K58" s="123"/>
      <c r="L58" s="50"/>
      <c r="M58" s="141"/>
      <c r="N58" s="45"/>
      <c r="O58" s="11"/>
    </row>
    <row r="59" spans="1:15" s="30" customFormat="1" ht="15" customHeight="1" x14ac:dyDescent="0.25">
      <c r="A59" s="46"/>
      <c r="B59" s="47"/>
      <c r="C59" s="50"/>
      <c r="D59" s="49"/>
      <c r="E59" s="47"/>
      <c r="F59" s="55"/>
      <c r="G59" s="40"/>
      <c r="H59" s="50"/>
      <c r="I59" s="123"/>
      <c r="J59" s="123"/>
      <c r="K59" s="123"/>
      <c r="L59" s="50"/>
      <c r="M59" s="141"/>
      <c r="N59" s="45"/>
      <c r="O59" s="11"/>
    </row>
    <row r="60" spans="1:15" s="25" customFormat="1" ht="11.25" customHeight="1" x14ac:dyDescent="0.25">
      <c r="A60" s="355" t="s">
        <v>126</v>
      </c>
      <c r="B60" s="356"/>
      <c r="C60" s="21"/>
      <c r="D60" s="22"/>
      <c r="E60" s="23"/>
      <c r="F60" s="23"/>
      <c r="G60" s="24">
        <f t="shared" ref="G60:O60" si="11">SUM(G47:G59)</f>
        <v>0</v>
      </c>
      <c r="H60" s="24">
        <f t="shared" si="11"/>
        <v>0</v>
      </c>
      <c r="I60" s="24">
        <f t="shared" si="11"/>
        <v>0</v>
      </c>
      <c r="J60" s="24">
        <f t="shared" si="11"/>
        <v>0</v>
      </c>
      <c r="K60" s="24">
        <f t="shared" si="11"/>
        <v>0</v>
      </c>
      <c r="L60" s="24">
        <f t="shared" si="11"/>
        <v>0</v>
      </c>
      <c r="M60" s="24">
        <f t="shared" si="11"/>
        <v>0</v>
      </c>
      <c r="N60" s="24">
        <f t="shared" si="11"/>
        <v>0</v>
      </c>
      <c r="O60" s="24">
        <f t="shared" si="11"/>
        <v>0</v>
      </c>
    </row>
    <row r="61" spans="1:15" s="30" customFormat="1" ht="12" x14ac:dyDescent="0.25">
      <c r="A61" s="357" t="s">
        <v>127</v>
      </c>
      <c r="B61" s="358"/>
      <c r="C61" s="26"/>
      <c r="D61" s="27"/>
      <c r="E61" s="28"/>
      <c r="F61" s="13"/>
      <c r="G61" s="40">
        <f t="shared" ref="G61:O61" si="12">G45-G60</f>
        <v>14128053.470000001</v>
      </c>
      <c r="H61" s="40">
        <f t="shared" si="12"/>
        <v>32925574.940000001</v>
      </c>
      <c r="I61" s="40">
        <f t="shared" si="12"/>
        <v>42737670.789999999</v>
      </c>
      <c r="J61" s="40">
        <f t="shared" si="12"/>
        <v>60734889.479999997</v>
      </c>
      <c r="K61" s="40">
        <f t="shared" si="12"/>
        <v>255640</v>
      </c>
      <c r="L61" s="40">
        <f t="shared" si="12"/>
        <v>21917088.550000001</v>
      </c>
      <c r="M61" s="40">
        <f t="shared" si="12"/>
        <v>14152494.17</v>
      </c>
      <c r="N61" s="40">
        <f t="shared" si="12"/>
        <v>11008486.390000001</v>
      </c>
      <c r="O61" s="40">
        <f t="shared" si="12"/>
        <v>42737670.789999999</v>
      </c>
    </row>
    <row r="62" spans="1:15" s="30" customFormat="1" ht="12.75" customHeight="1" x14ac:dyDescent="0.25">
      <c r="A62" s="346" t="s">
        <v>128</v>
      </c>
      <c r="B62" s="347"/>
      <c r="C62" s="347"/>
      <c r="D62" s="347"/>
      <c r="E62" s="347"/>
      <c r="F62" s="374"/>
      <c r="G62" s="52"/>
      <c r="H62" s="52"/>
      <c r="I62" s="42"/>
      <c r="J62" s="42"/>
      <c r="K62" s="32"/>
      <c r="L62" s="18"/>
      <c r="M62" s="18"/>
      <c r="N62" s="19"/>
    </row>
    <row r="63" spans="1:15" s="30" customFormat="1" ht="72" customHeight="1" x14ac:dyDescent="0.25">
      <c r="A63" s="46"/>
      <c r="B63" s="48"/>
      <c r="C63" s="50"/>
      <c r="D63" s="49"/>
      <c r="E63" s="47"/>
      <c r="F63" s="50"/>
      <c r="G63" s="50"/>
      <c r="H63" s="50"/>
      <c r="I63" s="47"/>
      <c r="J63" s="47"/>
      <c r="K63" s="50"/>
      <c r="L63" s="50"/>
      <c r="M63" s="50"/>
      <c r="N63" s="56"/>
      <c r="O63" s="11"/>
    </row>
    <row r="64" spans="1:15" s="30" customFormat="1" ht="49.5" customHeight="1" x14ac:dyDescent="0.25">
      <c r="A64" s="46"/>
      <c r="B64" s="48"/>
      <c r="C64" s="50"/>
      <c r="D64" s="49"/>
      <c r="E64" s="47"/>
      <c r="F64" s="50"/>
      <c r="G64" s="50"/>
      <c r="H64" s="50"/>
      <c r="I64" s="47"/>
      <c r="J64" s="47"/>
      <c r="K64" s="50"/>
      <c r="L64" s="50"/>
      <c r="M64" s="50"/>
      <c r="N64" s="56"/>
      <c r="O64" s="11"/>
    </row>
    <row r="65" spans="1:15" s="30" customFormat="1" ht="49.5" customHeight="1" x14ac:dyDescent="0.25">
      <c r="A65" s="46"/>
      <c r="B65" s="48"/>
      <c r="C65" s="50"/>
      <c r="D65" s="49"/>
      <c r="E65" s="47"/>
      <c r="F65" s="50"/>
      <c r="G65" s="50"/>
      <c r="H65" s="50"/>
      <c r="I65" s="47"/>
      <c r="J65" s="47"/>
      <c r="K65" s="50"/>
      <c r="L65" s="50"/>
      <c r="M65" s="50"/>
      <c r="N65" s="56"/>
      <c r="O65" s="11"/>
    </row>
    <row r="66" spans="1:15" s="30" customFormat="1" ht="49.5" customHeight="1" x14ac:dyDescent="0.25">
      <c r="A66" s="46"/>
      <c r="B66" s="48"/>
      <c r="C66" s="50"/>
      <c r="D66" s="49"/>
      <c r="E66" s="47"/>
      <c r="F66" s="50"/>
      <c r="G66" s="50"/>
      <c r="H66" s="50"/>
      <c r="I66" s="47"/>
      <c r="J66" s="47"/>
      <c r="K66" s="50"/>
      <c r="L66" s="50"/>
      <c r="M66" s="50"/>
      <c r="N66" s="56"/>
      <c r="O66" s="11"/>
    </row>
    <row r="67" spans="1:15" s="30" customFormat="1" ht="49.5" customHeight="1" x14ac:dyDescent="0.25">
      <c r="A67" s="46"/>
      <c r="B67" s="48"/>
      <c r="C67" s="50"/>
      <c r="D67" s="49"/>
      <c r="E67" s="47"/>
      <c r="F67" s="50"/>
      <c r="G67" s="50"/>
      <c r="H67" s="50"/>
      <c r="I67" s="47"/>
      <c r="J67" s="47"/>
      <c r="K67" s="50"/>
      <c r="L67" s="50"/>
      <c r="M67" s="50"/>
      <c r="N67" s="56"/>
      <c r="O67" s="11"/>
    </row>
    <row r="68" spans="1:15" s="30" customFormat="1" ht="49.5" customHeight="1" x14ac:dyDescent="0.25">
      <c r="A68" s="46"/>
      <c r="B68" s="48"/>
      <c r="C68" s="50"/>
      <c r="D68" s="49"/>
      <c r="E68" s="47"/>
      <c r="F68" s="50"/>
      <c r="G68" s="50"/>
      <c r="H68" s="50"/>
      <c r="I68" s="47"/>
      <c r="J68" s="47"/>
      <c r="K68" s="50"/>
      <c r="L68" s="50"/>
      <c r="M68" s="50"/>
      <c r="N68" s="56"/>
      <c r="O68" s="11"/>
    </row>
    <row r="69" spans="1:15" s="30" customFormat="1" ht="49.5" customHeight="1" x14ac:dyDescent="0.25">
      <c r="A69" s="46"/>
      <c r="B69" s="48"/>
      <c r="C69" s="50"/>
      <c r="D69" s="49"/>
      <c r="E69" s="47"/>
      <c r="F69" s="50"/>
      <c r="G69" s="50"/>
      <c r="H69" s="50"/>
      <c r="I69" s="47"/>
      <c r="J69" s="47"/>
      <c r="K69" s="50"/>
      <c r="L69" s="50"/>
      <c r="M69" s="50"/>
      <c r="N69" s="56"/>
      <c r="O69" s="11"/>
    </row>
    <row r="70" spans="1:15" s="30" customFormat="1" ht="49.5" customHeight="1" x14ac:dyDescent="0.25">
      <c r="A70" s="46"/>
      <c r="B70" s="48"/>
      <c r="C70" s="50"/>
      <c r="D70" s="49"/>
      <c r="E70" s="47"/>
      <c r="F70" s="50"/>
      <c r="G70" s="50"/>
      <c r="H70" s="50"/>
      <c r="I70" s="47"/>
      <c r="J70" s="47"/>
      <c r="K70" s="50"/>
      <c r="L70" s="50"/>
      <c r="M70" s="50"/>
      <c r="N70" s="56"/>
      <c r="O70" s="11"/>
    </row>
    <row r="71" spans="1:15" s="30" customFormat="1" ht="49.5" customHeight="1" x14ac:dyDescent="0.25">
      <c r="A71" s="46"/>
      <c r="B71" s="48"/>
      <c r="C71" s="50"/>
      <c r="D71" s="49"/>
      <c r="E71" s="47"/>
      <c r="F71" s="50"/>
      <c r="G71" s="50"/>
      <c r="H71" s="50"/>
      <c r="I71" s="47"/>
      <c r="J71" s="47"/>
      <c r="K71" s="50"/>
      <c r="L71" s="50"/>
      <c r="M71" s="50"/>
      <c r="N71" s="56"/>
      <c r="O71" s="11"/>
    </row>
    <row r="72" spans="1:15" s="30" customFormat="1" ht="49.5" customHeight="1" x14ac:dyDescent="0.25">
      <c r="A72" s="46"/>
      <c r="B72" s="48"/>
      <c r="C72" s="50"/>
      <c r="D72" s="49"/>
      <c r="E72" s="47"/>
      <c r="F72" s="50"/>
      <c r="G72" s="50"/>
      <c r="H72" s="50"/>
      <c r="I72" s="47"/>
      <c r="J72" s="47"/>
      <c r="K72" s="50"/>
      <c r="L72" s="50"/>
      <c r="M72" s="50"/>
      <c r="N72" s="56"/>
      <c r="O72" s="11"/>
    </row>
    <row r="73" spans="1:15" s="30" customFormat="1" ht="49.5" customHeight="1" x14ac:dyDescent="0.25">
      <c r="A73" s="46"/>
      <c r="B73" s="48"/>
      <c r="C73" s="50"/>
      <c r="D73" s="49"/>
      <c r="E73" s="47"/>
      <c r="F73" s="50"/>
      <c r="G73" s="50"/>
      <c r="H73" s="50"/>
      <c r="I73" s="47"/>
      <c r="J73" s="47"/>
      <c r="K73" s="50"/>
      <c r="L73" s="50"/>
      <c r="M73" s="50"/>
      <c r="N73" s="56"/>
      <c r="O73" s="11"/>
    </row>
    <row r="74" spans="1:15" s="30" customFormat="1" ht="49.5" customHeight="1" x14ac:dyDescent="0.25">
      <c r="A74" s="46"/>
      <c r="B74" s="48"/>
      <c r="C74" s="50"/>
      <c r="D74" s="49"/>
      <c r="E74" s="47"/>
      <c r="F74" s="50"/>
      <c r="G74" s="50"/>
      <c r="H74" s="50"/>
      <c r="I74" s="47"/>
      <c r="J74" s="47"/>
      <c r="K74" s="50"/>
      <c r="L74" s="50"/>
      <c r="M74" s="50"/>
      <c r="N74" s="56"/>
      <c r="O74" s="11"/>
    </row>
    <row r="75" spans="1:15" s="30" customFormat="1" ht="49.5" customHeight="1" x14ac:dyDescent="0.25">
      <c r="A75" s="46"/>
      <c r="B75" s="48"/>
      <c r="C75" s="50"/>
      <c r="D75" s="49"/>
      <c r="E75" s="47"/>
      <c r="F75" s="50"/>
      <c r="G75" s="50"/>
      <c r="H75" s="50"/>
      <c r="I75" s="47"/>
      <c r="J75" s="47"/>
      <c r="K75" s="50"/>
      <c r="L75" s="50"/>
      <c r="M75" s="50"/>
      <c r="N75" s="56"/>
      <c r="O75" s="11"/>
    </row>
    <row r="76" spans="1:15" s="30" customFormat="1" ht="49.5" customHeight="1" x14ac:dyDescent="0.25">
      <c r="A76" s="46"/>
      <c r="B76" s="48"/>
      <c r="C76" s="50"/>
      <c r="D76" s="49"/>
      <c r="E76" s="47"/>
      <c r="F76" s="50"/>
      <c r="G76" s="50"/>
      <c r="H76" s="50"/>
      <c r="I76" s="47"/>
      <c r="J76" s="47"/>
      <c r="K76" s="50"/>
      <c r="L76" s="50"/>
      <c r="M76" s="50"/>
      <c r="N76" s="56"/>
      <c r="O76" s="11"/>
    </row>
    <row r="77" spans="1:15" s="30" customFormat="1" ht="49.5" customHeight="1" x14ac:dyDescent="0.25">
      <c r="A77" s="46"/>
      <c r="B77" s="48"/>
      <c r="C77" s="50"/>
      <c r="D77" s="49"/>
      <c r="E77" s="47"/>
      <c r="F77" s="50"/>
      <c r="G77" s="50"/>
      <c r="H77" s="50"/>
      <c r="I77" s="47"/>
      <c r="J77" s="47"/>
      <c r="K77" s="50"/>
      <c r="L77" s="50"/>
      <c r="M77" s="50"/>
      <c r="N77" s="56"/>
      <c r="O77" s="11"/>
    </row>
    <row r="78" spans="1:15" s="30" customFormat="1" ht="49.5" customHeight="1" x14ac:dyDescent="0.25">
      <c r="A78" s="46"/>
      <c r="B78" s="48"/>
      <c r="C78" s="50"/>
      <c r="D78" s="49"/>
      <c r="E78" s="47"/>
      <c r="F78" s="50"/>
      <c r="G78" s="50"/>
      <c r="H78" s="50"/>
      <c r="I78" s="47"/>
      <c r="J78" s="47"/>
      <c r="K78" s="50"/>
      <c r="L78" s="50"/>
      <c r="M78" s="50"/>
      <c r="N78" s="56"/>
      <c r="O78" s="11"/>
    </row>
    <row r="79" spans="1:15" s="30" customFormat="1" ht="49.5" customHeight="1" x14ac:dyDescent="0.25">
      <c r="A79" s="46"/>
      <c r="B79" s="48"/>
      <c r="C79" s="50"/>
      <c r="D79" s="49"/>
      <c r="E79" s="47"/>
      <c r="F79" s="50"/>
      <c r="G79" s="50"/>
      <c r="H79" s="50"/>
      <c r="I79" s="47"/>
      <c r="J79" s="47"/>
      <c r="K79" s="50"/>
      <c r="L79" s="50"/>
      <c r="M79" s="50"/>
      <c r="N79" s="56"/>
      <c r="O79" s="11"/>
    </row>
    <row r="80" spans="1:15" s="30" customFormat="1" ht="49.5" customHeight="1" x14ac:dyDescent="0.25">
      <c r="A80" s="46"/>
      <c r="B80" s="48"/>
      <c r="C80" s="50"/>
      <c r="D80" s="49"/>
      <c r="E80" s="47"/>
      <c r="F80" s="50"/>
      <c r="G80" s="50"/>
      <c r="H80" s="50"/>
      <c r="I80" s="47"/>
      <c r="J80" s="47"/>
      <c r="K80" s="50"/>
      <c r="L80" s="50"/>
      <c r="M80" s="50"/>
      <c r="N80" s="56"/>
      <c r="O80" s="11"/>
    </row>
    <row r="81" spans="1:15" s="30" customFormat="1" ht="49.5" customHeight="1" x14ac:dyDescent="0.25">
      <c r="A81" s="46"/>
      <c r="B81" s="48"/>
      <c r="C81" s="50"/>
      <c r="D81" s="49"/>
      <c r="E81" s="47"/>
      <c r="F81" s="50"/>
      <c r="G81" s="50"/>
      <c r="H81" s="50"/>
      <c r="I81" s="47"/>
      <c r="J81" s="47"/>
      <c r="K81" s="50"/>
      <c r="L81" s="50"/>
      <c r="M81" s="50"/>
      <c r="N81" s="56"/>
      <c r="O81" s="11"/>
    </row>
    <row r="82" spans="1:15" s="30" customFormat="1" ht="49.5" customHeight="1" x14ac:dyDescent="0.25">
      <c r="A82" s="46"/>
      <c r="B82" s="48"/>
      <c r="C82" s="50"/>
      <c r="D82" s="49"/>
      <c r="E82" s="47"/>
      <c r="F82" s="50"/>
      <c r="G82" s="50"/>
      <c r="H82" s="50"/>
      <c r="I82" s="47"/>
      <c r="J82" s="47"/>
      <c r="K82" s="50"/>
      <c r="L82" s="50"/>
      <c r="M82" s="50"/>
      <c r="N82" s="56"/>
      <c r="O82" s="11"/>
    </row>
    <row r="83" spans="1:15" s="30" customFormat="1" ht="49.5" customHeight="1" x14ac:dyDescent="0.25">
      <c r="A83" s="46"/>
      <c r="B83" s="48"/>
      <c r="C83" s="50"/>
      <c r="D83" s="49"/>
      <c r="E83" s="47"/>
      <c r="F83" s="50"/>
      <c r="G83" s="50"/>
      <c r="H83" s="50"/>
      <c r="I83" s="47"/>
      <c r="J83" s="47"/>
      <c r="K83" s="50"/>
      <c r="L83" s="50"/>
      <c r="M83" s="50"/>
      <c r="N83" s="56"/>
      <c r="O83" s="11"/>
    </row>
    <row r="84" spans="1:15" s="30" customFormat="1" ht="49.5" customHeight="1" x14ac:dyDescent="0.25">
      <c r="A84" s="46"/>
      <c r="B84" s="48"/>
      <c r="C84" s="50"/>
      <c r="D84" s="49"/>
      <c r="E84" s="47"/>
      <c r="F84" s="50"/>
      <c r="G84" s="50"/>
      <c r="H84" s="50"/>
      <c r="I84" s="47"/>
      <c r="J84" s="47"/>
      <c r="K84" s="50"/>
      <c r="L84" s="50"/>
      <c r="M84" s="50"/>
      <c r="N84" s="56"/>
      <c r="O84" s="11"/>
    </row>
    <row r="85" spans="1:15" s="30" customFormat="1" ht="49.5" customHeight="1" x14ac:dyDescent="0.25">
      <c r="A85" s="46"/>
      <c r="B85" s="48"/>
      <c r="C85" s="50"/>
      <c r="D85" s="49"/>
      <c r="E85" s="47"/>
      <c r="F85" s="50"/>
      <c r="G85" s="50"/>
      <c r="H85" s="50"/>
      <c r="I85" s="47"/>
      <c r="J85" s="47"/>
      <c r="K85" s="50"/>
      <c r="L85" s="50"/>
      <c r="M85" s="50"/>
      <c r="N85" s="56"/>
      <c r="O85" s="11"/>
    </row>
    <row r="86" spans="1:15" s="30" customFormat="1" ht="49.5" customHeight="1" x14ac:dyDescent="0.25">
      <c r="A86" s="46"/>
      <c r="B86" s="48"/>
      <c r="C86" s="50"/>
      <c r="D86" s="49"/>
      <c r="E86" s="47"/>
      <c r="F86" s="50"/>
      <c r="G86" s="50"/>
      <c r="H86" s="50"/>
      <c r="I86" s="47"/>
      <c r="J86" s="47"/>
      <c r="K86" s="50"/>
      <c r="L86" s="50"/>
      <c r="M86" s="50"/>
      <c r="N86" s="56"/>
      <c r="O86" s="11"/>
    </row>
    <row r="87" spans="1:15" s="30" customFormat="1" ht="49.5" customHeight="1" x14ac:dyDescent="0.25">
      <c r="A87" s="46"/>
      <c r="B87" s="48"/>
      <c r="C87" s="50"/>
      <c r="D87" s="49"/>
      <c r="E87" s="47"/>
      <c r="F87" s="50"/>
      <c r="G87" s="50"/>
      <c r="H87" s="50"/>
      <c r="I87" s="47"/>
      <c r="J87" s="47"/>
      <c r="K87" s="50"/>
      <c r="L87" s="50"/>
      <c r="M87" s="50"/>
      <c r="N87" s="56"/>
      <c r="O87" s="11"/>
    </row>
    <row r="88" spans="1:15" s="30" customFormat="1" ht="49.5" customHeight="1" x14ac:dyDescent="0.25">
      <c r="A88" s="46"/>
      <c r="B88" s="48"/>
      <c r="C88" s="50"/>
      <c r="D88" s="49"/>
      <c r="E88" s="47"/>
      <c r="F88" s="50"/>
      <c r="G88" s="50"/>
      <c r="H88" s="50"/>
      <c r="I88" s="47"/>
      <c r="J88" s="47"/>
      <c r="K88" s="50"/>
      <c r="L88" s="50"/>
      <c r="M88" s="50"/>
      <c r="N88" s="56"/>
      <c r="O88" s="11"/>
    </row>
    <row r="89" spans="1:15" s="30" customFormat="1" ht="49.5" customHeight="1" x14ac:dyDescent="0.25">
      <c r="A89" s="46"/>
      <c r="B89" s="48"/>
      <c r="C89" s="50"/>
      <c r="D89" s="49"/>
      <c r="E89" s="47"/>
      <c r="F89" s="50"/>
      <c r="G89" s="50"/>
      <c r="H89" s="50"/>
      <c r="I89" s="47"/>
      <c r="J89" s="47"/>
      <c r="K89" s="50"/>
      <c r="L89" s="50"/>
      <c r="M89" s="50"/>
      <c r="N89" s="56"/>
      <c r="O89" s="11"/>
    </row>
    <row r="90" spans="1:15" s="30" customFormat="1" ht="49.5" customHeight="1" x14ac:dyDescent="0.25">
      <c r="A90" s="46"/>
      <c r="B90" s="48"/>
      <c r="C90" s="50"/>
      <c r="D90" s="49"/>
      <c r="E90" s="47"/>
      <c r="F90" s="50"/>
      <c r="G90" s="50"/>
      <c r="H90" s="50"/>
      <c r="I90" s="47"/>
      <c r="J90" s="47"/>
      <c r="K90" s="50"/>
      <c r="L90" s="50"/>
      <c r="M90" s="50"/>
      <c r="N90" s="56"/>
      <c r="O90" s="11"/>
    </row>
    <row r="91" spans="1:15" s="30" customFormat="1" ht="49.5" customHeight="1" x14ac:dyDescent="0.25">
      <c r="A91" s="46"/>
      <c r="B91" s="48"/>
      <c r="C91" s="50"/>
      <c r="D91" s="49"/>
      <c r="E91" s="47"/>
      <c r="F91" s="50"/>
      <c r="G91" s="50"/>
      <c r="H91" s="50"/>
      <c r="I91" s="47"/>
      <c r="J91" s="47"/>
      <c r="K91" s="50"/>
      <c r="L91" s="50"/>
      <c r="M91" s="50"/>
      <c r="N91" s="56"/>
      <c r="O91" s="11"/>
    </row>
    <row r="92" spans="1:15" s="30" customFormat="1" ht="49.5" customHeight="1" x14ac:dyDescent="0.25">
      <c r="A92" s="46"/>
      <c r="B92" s="48"/>
      <c r="C92" s="50"/>
      <c r="D92" s="49"/>
      <c r="E92" s="47"/>
      <c r="F92" s="50"/>
      <c r="G92" s="50"/>
      <c r="H92" s="50"/>
      <c r="I92" s="47"/>
      <c r="J92" s="47"/>
      <c r="K92" s="50"/>
      <c r="L92" s="50"/>
      <c r="M92" s="50"/>
      <c r="N92" s="56"/>
      <c r="O92" s="11"/>
    </row>
    <row r="93" spans="1:15" s="30" customFormat="1" ht="49.5" customHeight="1" x14ac:dyDescent="0.25">
      <c r="A93" s="46"/>
      <c r="B93" s="48"/>
      <c r="C93" s="50"/>
      <c r="D93" s="49"/>
      <c r="E93" s="47"/>
      <c r="F93" s="50"/>
      <c r="G93" s="50"/>
      <c r="H93" s="50"/>
      <c r="I93" s="47"/>
      <c r="J93" s="47"/>
      <c r="K93" s="50"/>
      <c r="L93" s="50"/>
      <c r="M93" s="50"/>
      <c r="N93" s="56"/>
      <c r="O93" s="11"/>
    </row>
    <row r="94" spans="1:15" s="30" customFormat="1" ht="15" customHeight="1" x14ac:dyDescent="0.25">
      <c r="A94" s="46"/>
      <c r="B94" s="47"/>
      <c r="C94" s="50"/>
      <c r="D94" s="49"/>
      <c r="E94" s="47"/>
      <c r="F94" s="49"/>
      <c r="G94" s="40"/>
      <c r="H94" s="50"/>
      <c r="I94" s="47"/>
      <c r="J94" s="47"/>
      <c r="K94" s="50"/>
      <c r="L94" s="50"/>
      <c r="M94" s="50"/>
      <c r="N94" s="56"/>
      <c r="O94" s="11"/>
    </row>
    <row r="95" spans="1:15" s="25" customFormat="1" ht="11.25" customHeight="1" x14ac:dyDescent="0.25">
      <c r="A95" s="355" t="s">
        <v>129</v>
      </c>
      <c r="B95" s="356"/>
      <c r="C95" s="21"/>
      <c r="D95" s="22"/>
      <c r="E95" s="23"/>
      <c r="F95" s="23"/>
      <c r="G95" s="24">
        <f t="shared" ref="G95:O95" si="13">SUM(G63:G94)</f>
        <v>0</v>
      </c>
      <c r="H95" s="24">
        <f t="shared" si="13"/>
        <v>0</v>
      </c>
      <c r="I95" s="24">
        <f t="shared" si="13"/>
        <v>0</v>
      </c>
      <c r="J95" s="24">
        <f t="shared" si="13"/>
        <v>0</v>
      </c>
      <c r="K95" s="24">
        <f t="shared" si="13"/>
        <v>0</v>
      </c>
      <c r="L95" s="24">
        <f t="shared" si="13"/>
        <v>0</v>
      </c>
      <c r="M95" s="24">
        <f t="shared" si="13"/>
        <v>0</v>
      </c>
      <c r="N95" s="24">
        <f t="shared" si="13"/>
        <v>0</v>
      </c>
      <c r="O95" s="24">
        <f t="shared" si="13"/>
        <v>0</v>
      </c>
    </row>
    <row r="96" spans="1:15" s="30" customFormat="1" ht="12" x14ac:dyDescent="0.25">
      <c r="A96" s="357" t="s">
        <v>130</v>
      </c>
      <c r="B96" s="358"/>
      <c r="C96" s="26"/>
      <c r="D96" s="27"/>
      <c r="E96" s="28"/>
      <c r="F96" s="28"/>
      <c r="G96" s="29">
        <f t="shared" ref="G96:O96" si="14">G61-G95</f>
        <v>14128053.470000001</v>
      </c>
      <c r="H96" s="29">
        <f t="shared" si="14"/>
        <v>32925574.940000001</v>
      </c>
      <c r="I96" s="29">
        <f t="shared" si="14"/>
        <v>42737670.789999999</v>
      </c>
      <c r="J96" s="29">
        <f t="shared" si="14"/>
        <v>60734889.479999997</v>
      </c>
      <c r="K96" s="40">
        <f t="shared" si="14"/>
        <v>255640</v>
      </c>
      <c r="L96" s="40">
        <f t="shared" si="14"/>
        <v>21917088.550000001</v>
      </c>
      <c r="M96" s="40">
        <f t="shared" si="14"/>
        <v>14152494.17</v>
      </c>
      <c r="N96" s="40">
        <f t="shared" si="14"/>
        <v>11008486.390000001</v>
      </c>
      <c r="O96" s="40">
        <f t="shared" si="14"/>
        <v>42737670.789999999</v>
      </c>
    </row>
    <row r="97" spans="1:15" s="30" customFormat="1" ht="12.75" customHeight="1" x14ac:dyDescent="0.25">
      <c r="A97" s="353" t="s">
        <v>131</v>
      </c>
      <c r="B97" s="354"/>
      <c r="C97" s="354"/>
      <c r="D97" s="354"/>
      <c r="E97" s="354"/>
      <c r="F97" s="354"/>
      <c r="G97" s="31"/>
      <c r="H97" s="31"/>
      <c r="I97" s="32"/>
      <c r="J97" s="32"/>
      <c r="K97" s="32"/>
      <c r="L97" s="18"/>
      <c r="M97" s="18"/>
      <c r="N97" s="19"/>
    </row>
    <row r="98" spans="1:15" s="30" customFormat="1" ht="57.75" customHeight="1" x14ac:dyDescent="0.25">
      <c r="A98" s="46"/>
      <c r="B98" s="48"/>
      <c r="C98" s="50"/>
      <c r="D98" s="48"/>
      <c r="E98" s="47"/>
      <c r="F98" s="50"/>
      <c r="G98" s="50"/>
      <c r="H98" s="50"/>
      <c r="I98" s="123"/>
      <c r="J98" s="123"/>
      <c r="K98" s="123"/>
      <c r="L98" s="50"/>
      <c r="M98" s="50"/>
      <c r="N98" s="50"/>
      <c r="O98" s="11"/>
    </row>
    <row r="99" spans="1:15" s="30" customFormat="1" ht="57.75" customHeight="1" x14ac:dyDescent="0.25">
      <c r="A99" s="46"/>
      <c r="B99" s="48"/>
      <c r="C99" s="50"/>
      <c r="D99" s="48"/>
      <c r="E99" s="47"/>
      <c r="F99" s="50"/>
      <c r="G99" s="50"/>
      <c r="H99" s="50"/>
      <c r="I99" s="123"/>
      <c r="J99" s="123"/>
      <c r="K99" s="123"/>
      <c r="L99" s="50"/>
      <c r="M99" s="50"/>
      <c r="N99" s="50"/>
      <c r="O99" s="11"/>
    </row>
    <row r="100" spans="1:15" s="30" customFormat="1" ht="57.75" customHeight="1" x14ac:dyDescent="0.25">
      <c r="A100" s="46"/>
      <c r="B100" s="48"/>
      <c r="C100" s="50"/>
      <c r="D100" s="48"/>
      <c r="E100" s="47"/>
      <c r="F100" s="50"/>
      <c r="G100" s="50"/>
      <c r="H100" s="50"/>
      <c r="I100" s="123"/>
      <c r="J100" s="123"/>
      <c r="K100" s="123"/>
      <c r="L100" s="50"/>
      <c r="M100" s="50"/>
      <c r="N100" s="50"/>
      <c r="O100" s="11"/>
    </row>
    <row r="101" spans="1:15" s="30" customFormat="1" ht="123.75" customHeight="1" x14ac:dyDescent="0.25">
      <c r="A101" s="46"/>
      <c r="B101" s="48"/>
      <c r="C101" s="50"/>
      <c r="D101" s="48"/>
      <c r="E101" s="47"/>
      <c r="F101" s="50"/>
      <c r="G101" s="50"/>
      <c r="H101" s="50"/>
      <c r="I101" s="123"/>
      <c r="J101" s="123"/>
      <c r="K101" s="123"/>
      <c r="L101" s="50"/>
      <c r="M101" s="50"/>
      <c r="N101" s="50"/>
      <c r="O101" s="11"/>
    </row>
    <row r="102" spans="1:15" s="30" customFormat="1" ht="123.75" customHeight="1" x14ac:dyDescent="0.25">
      <c r="A102" s="46"/>
      <c r="B102" s="48"/>
      <c r="C102" s="50"/>
      <c r="D102" s="48"/>
      <c r="E102" s="47"/>
      <c r="F102" s="50"/>
      <c r="G102" s="50"/>
      <c r="H102" s="50"/>
      <c r="I102" s="123"/>
      <c r="J102" s="123"/>
      <c r="K102" s="123"/>
      <c r="L102" s="50"/>
      <c r="M102" s="50"/>
      <c r="N102" s="50"/>
      <c r="O102" s="11"/>
    </row>
    <row r="103" spans="1:15" s="30" customFormat="1" ht="123.75" customHeight="1" x14ac:dyDescent="0.25">
      <c r="A103" s="46"/>
      <c r="B103" s="48"/>
      <c r="C103" s="50"/>
      <c r="D103" s="48"/>
      <c r="E103" s="47"/>
      <c r="F103" s="50"/>
      <c r="G103" s="50"/>
      <c r="H103" s="50"/>
      <c r="I103" s="123"/>
      <c r="J103" s="123"/>
      <c r="K103" s="123"/>
      <c r="L103" s="50"/>
      <c r="M103" s="50"/>
      <c r="N103" s="50"/>
      <c r="O103" s="11"/>
    </row>
    <row r="104" spans="1:15" s="30" customFormat="1" ht="57.75" customHeight="1" x14ac:dyDescent="0.25">
      <c r="A104" s="46"/>
      <c r="B104" s="48"/>
      <c r="C104" s="50"/>
      <c r="D104" s="48"/>
      <c r="E104" s="47"/>
      <c r="F104" s="50"/>
      <c r="G104" s="50"/>
      <c r="H104" s="50"/>
      <c r="I104" s="123"/>
      <c r="J104" s="123"/>
      <c r="K104" s="123"/>
      <c r="L104" s="50"/>
      <c r="M104" s="50"/>
      <c r="N104" s="50"/>
      <c r="O104" s="11"/>
    </row>
    <row r="105" spans="1:15" s="30" customFormat="1" ht="57.75" customHeight="1" x14ac:dyDescent="0.25">
      <c r="A105" s="46"/>
      <c r="B105" s="48"/>
      <c r="C105" s="50"/>
      <c r="D105" s="48"/>
      <c r="E105" s="47"/>
      <c r="F105" s="50"/>
      <c r="G105" s="50"/>
      <c r="H105" s="50"/>
      <c r="I105" s="123"/>
      <c r="J105" s="123"/>
      <c r="K105" s="123"/>
      <c r="L105" s="50"/>
      <c r="M105" s="50"/>
      <c r="N105" s="50"/>
      <c r="O105" s="11"/>
    </row>
    <row r="106" spans="1:15" s="30" customFormat="1" ht="57.75" customHeight="1" x14ac:dyDescent="0.25">
      <c r="A106" s="46"/>
      <c r="B106" s="48"/>
      <c r="C106" s="50"/>
      <c r="D106" s="48"/>
      <c r="E106" s="47"/>
      <c r="F106" s="50"/>
      <c r="G106" s="50"/>
      <c r="H106" s="50"/>
      <c r="I106" s="123"/>
      <c r="J106" s="123"/>
      <c r="K106" s="123"/>
      <c r="L106" s="50"/>
      <c r="M106" s="50"/>
      <c r="N106" s="50"/>
      <c r="O106" s="11"/>
    </row>
    <row r="107" spans="1:15" s="30" customFormat="1" ht="12" x14ac:dyDescent="0.25">
      <c r="A107" s="125"/>
      <c r="B107" s="47"/>
      <c r="C107" s="50"/>
      <c r="D107" s="49"/>
      <c r="E107" s="49"/>
      <c r="F107" s="49"/>
      <c r="G107" s="31"/>
      <c r="H107" s="50"/>
      <c r="I107" s="32"/>
      <c r="J107" s="32"/>
      <c r="K107" s="57"/>
      <c r="L107" s="50"/>
      <c r="M107" s="142"/>
      <c r="N107" s="124"/>
      <c r="O107" s="11"/>
    </row>
    <row r="108" spans="1:15" s="25" customFormat="1" ht="11.25" customHeight="1" x14ac:dyDescent="0.25">
      <c r="A108" s="355" t="s">
        <v>132</v>
      </c>
      <c r="B108" s="356"/>
      <c r="C108" s="21"/>
      <c r="D108" s="22"/>
      <c r="E108" s="23"/>
      <c r="F108" s="23"/>
      <c r="G108" s="24">
        <f t="shared" ref="G108:O108" si="15">SUM(G98:G107)</f>
        <v>0</v>
      </c>
      <c r="H108" s="24">
        <f t="shared" si="15"/>
        <v>0</v>
      </c>
      <c r="I108" s="24">
        <f t="shared" si="15"/>
        <v>0</v>
      </c>
      <c r="J108" s="24">
        <f t="shared" si="15"/>
        <v>0</v>
      </c>
      <c r="K108" s="24">
        <f t="shared" si="15"/>
        <v>0</v>
      </c>
      <c r="L108" s="24">
        <f t="shared" si="15"/>
        <v>0</v>
      </c>
      <c r="M108" s="24">
        <f t="shared" si="15"/>
        <v>0</v>
      </c>
      <c r="N108" s="24">
        <f t="shared" si="15"/>
        <v>0</v>
      </c>
      <c r="O108" s="24">
        <f t="shared" si="15"/>
        <v>0</v>
      </c>
    </row>
    <row r="109" spans="1:15" s="30" customFormat="1" ht="12" x14ac:dyDescent="0.25">
      <c r="A109" s="357" t="s">
        <v>133</v>
      </c>
      <c r="B109" s="358"/>
      <c r="C109" s="12"/>
      <c r="D109" s="39"/>
      <c r="E109" s="13"/>
      <c r="F109" s="13"/>
      <c r="G109" s="40">
        <f t="shared" ref="G109:O109" si="16">G96-G108</f>
        <v>14128053.470000001</v>
      </c>
      <c r="H109" s="40">
        <f t="shared" si="16"/>
        <v>32925574.940000001</v>
      </c>
      <c r="I109" s="40">
        <f t="shared" si="16"/>
        <v>42737670.789999999</v>
      </c>
      <c r="J109" s="40">
        <f t="shared" si="16"/>
        <v>60734889.479999997</v>
      </c>
      <c r="K109" s="40">
        <f t="shared" si="16"/>
        <v>255640</v>
      </c>
      <c r="L109" s="40">
        <f t="shared" si="16"/>
        <v>21917088.550000001</v>
      </c>
      <c r="M109" s="40">
        <f t="shared" si="16"/>
        <v>14152494.17</v>
      </c>
      <c r="N109" s="40">
        <f t="shared" si="16"/>
        <v>11008486.390000001</v>
      </c>
      <c r="O109" s="40">
        <f t="shared" si="16"/>
        <v>42737670.789999999</v>
      </c>
    </row>
    <row r="110" spans="1:15" s="30" customFormat="1" ht="12.75" customHeight="1" x14ac:dyDescent="0.25">
      <c r="A110" s="353" t="s">
        <v>134</v>
      </c>
      <c r="B110" s="354"/>
      <c r="C110" s="354"/>
      <c r="D110" s="354"/>
      <c r="E110" s="354"/>
      <c r="F110" s="354"/>
      <c r="G110" s="31"/>
      <c r="H110" s="31"/>
      <c r="I110" s="32"/>
      <c r="J110" s="32"/>
      <c r="K110" s="32"/>
      <c r="L110" s="18"/>
      <c r="M110" s="18"/>
      <c r="N110" s="19"/>
    </row>
    <row r="111" spans="1:15" s="126" customFormat="1" ht="52.5" customHeight="1" x14ac:dyDescent="0.25">
      <c r="A111" s="46"/>
      <c r="B111" s="48"/>
      <c r="C111" s="50"/>
      <c r="D111" s="48"/>
      <c r="E111" s="47"/>
      <c r="F111" s="50"/>
      <c r="G111" s="50"/>
      <c r="H111" s="50"/>
      <c r="I111" s="62"/>
      <c r="J111" s="62"/>
      <c r="K111" s="63"/>
      <c r="L111" s="50"/>
      <c r="M111" s="63"/>
      <c r="N111" s="56"/>
      <c r="O111" s="315"/>
    </row>
    <row r="112" spans="1:15" s="126" customFormat="1" ht="116.25" customHeight="1" x14ac:dyDescent="0.25">
      <c r="A112" s="46"/>
      <c r="B112" s="48"/>
      <c r="C112" s="50"/>
      <c r="D112" s="48"/>
      <c r="E112" s="49"/>
      <c r="F112" s="191"/>
      <c r="G112" s="50"/>
      <c r="H112" s="50"/>
      <c r="I112" s="62"/>
      <c r="J112" s="62"/>
      <c r="K112" s="63"/>
      <c r="L112" s="50"/>
      <c r="M112" s="63"/>
      <c r="N112" s="50"/>
      <c r="O112" s="315"/>
    </row>
    <row r="113" spans="1:15" s="126" customFormat="1" ht="65.25" customHeight="1" x14ac:dyDescent="0.25">
      <c r="A113" s="46"/>
      <c r="B113" s="48"/>
      <c r="C113" s="50"/>
      <c r="D113" s="48"/>
      <c r="E113" s="47"/>
      <c r="F113" s="50"/>
      <c r="G113" s="50"/>
      <c r="H113" s="50"/>
      <c r="I113" s="62"/>
      <c r="J113" s="62"/>
      <c r="K113" s="63"/>
      <c r="L113" s="50"/>
      <c r="M113" s="63"/>
      <c r="N113" s="50"/>
      <c r="O113" s="315"/>
    </row>
    <row r="114" spans="1:15" s="126" customFormat="1" ht="52.5" customHeight="1" x14ac:dyDescent="0.25">
      <c r="A114" s="46"/>
      <c r="B114" s="48"/>
      <c r="C114" s="50"/>
      <c r="D114" s="48"/>
      <c r="E114" s="47"/>
      <c r="F114" s="50"/>
      <c r="G114" s="50"/>
      <c r="H114" s="50"/>
      <c r="I114" s="62"/>
      <c r="J114" s="62"/>
      <c r="K114" s="63"/>
      <c r="L114" s="50"/>
      <c r="M114" s="63"/>
      <c r="N114" s="56"/>
      <c r="O114" s="315"/>
    </row>
    <row r="115" spans="1:15" s="126" customFormat="1" ht="30.75" customHeight="1" x14ac:dyDescent="0.25">
      <c r="A115" s="46"/>
      <c r="B115" s="48"/>
      <c r="C115" s="50"/>
      <c r="D115" s="48"/>
      <c r="E115" s="47"/>
      <c r="F115" s="50"/>
      <c r="G115" s="50"/>
      <c r="H115" s="63"/>
      <c r="I115" s="62"/>
      <c r="J115" s="62"/>
      <c r="K115" s="63"/>
      <c r="L115" s="63"/>
      <c r="M115" s="50"/>
      <c r="N115" s="56"/>
      <c r="O115" s="315"/>
    </row>
    <row r="116" spans="1:15" s="126" customFormat="1" ht="11.25" customHeight="1" x14ac:dyDescent="0.25">
      <c r="A116" s="60"/>
      <c r="B116" s="62"/>
      <c r="C116" s="63"/>
      <c r="D116" s="61"/>
      <c r="E116" s="62"/>
      <c r="F116" s="61"/>
      <c r="G116" s="24"/>
      <c r="H116" s="63"/>
      <c r="I116" s="62"/>
      <c r="J116" s="62"/>
      <c r="K116" s="63"/>
      <c r="L116" s="63"/>
      <c r="M116" s="63"/>
      <c r="N116" s="56"/>
      <c r="O116" s="315"/>
    </row>
    <row r="117" spans="1:15" s="25" customFormat="1" ht="11.25" customHeight="1" x14ac:dyDescent="0.25">
      <c r="A117" s="355" t="s">
        <v>135</v>
      </c>
      <c r="B117" s="356"/>
      <c r="C117" s="21"/>
      <c r="D117" s="22"/>
      <c r="E117" s="23"/>
      <c r="F117" s="23"/>
      <c r="G117" s="24">
        <f t="shared" ref="G117:O117" si="17">SUM(G111:G116)</f>
        <v>0</v>
      </c>
      <c r="H117" s="24">
        <f t="shared" si="17"/>
        <v>0</v>
      </c>
      <c r="I117" s="24">
        <f t="shared" si="17"/>
        <v>0</v>
      </c>
      <c r="J117" s="24">
        <f t="shared" si="17"/>
        <v>0</v>
      </c>
      <c r="K117" s="24">
        <f t="shared" si="17"/>
        <v>0</v>
      </c>
      <c r="L117" s="24">
        <f t="shared" si="17"/>
        <v>0</v>
      </c>
      <c r="M117" s="24">
        <f t="shared" si="17"/>
        <v>0</v>
      </c>
      <c r="N117" s="24">
        <f t="shared" si="17"/>
        <v>0</v>
      </c>
      <c r="O117" s="24">
        <f t="shared" si="17"/>
        <v>0</v>
      </c>
    </row>
    <row r="118" spans="1:15" s="30" customFormat="1" ht="12" x14ac:dyDescent="0.25">
      <c r="A118" s="357" t="s">
        <v>136</v>
      </c>
      <c r="B118" s="358"/>
      <c r="C118" s="12"/>
      <c r="D118" s="39"/>
      <c r="E118" s="13"/>
      <c r="F118" s="13"/>
      <c r="G118" s="40">
        <f t="shared" ref="G118:O118" si="18">G109-G117</f>
        <v>14128053.470000001</v>
      </c>
      <c r="H118" s="40">
        <f t="shared" si="18"/>
        <v>32925574.940000001</v>
      </c>
      <c r="I118" s="40">
        <f t="shared" si="18"/>
        <v>42737670.789999999</v>
      </c>
      <c r="J118" s="40">
        <f t="shared" si="18"/>
        <v>60734889.479999997</v>
      </c>
      <c r="K118" s="40">
        <f t="shared" si="18"/>
        <v>255640</v>
      </c>
      <c r="L118" s="40">
        <f t="shared" si="18"/>
        <v>21917088.550000001</v>
      </c>
      <c r="M118" s="40">
        <f t="shared" si="18"/>
        <v>14152494.17</v>
      </c>
      <c r="N118" s="40">
        <f t="shared" si="18"/>
        <v>11008486.390000001</v>
      </c>
      <c r="O118" s="40">
        <f t="shared" si="18"/>
        <v>42737670.789999999</v>
      </c>
    </row>
    <row r="119" spans="1:15" s="30" customFormat="1" ht="11.25" customHeight="1" x14ac:dyDescent="0.25">
      <c r="A119" s="353" t="s">
        <v>137</v>
      </c>
      <c r="B119" s="354"/>
      <c r="C119" s="354"/>
      <c r="D119" s="354"/>
      <c r="E119" s="354"/>
      <c r="F119" s="354"/>
      <c r="G119" s="31"/>
      <c r="H119" s="31"/>
      <c r="I119" s="32"/>
      <c r="J119" s="32"/>
      <c r="K119" s="32"/>
      <c r="L119" s="18"/>
      <c r="M119" s="18"/>
      <c r="N119" s="19"/>
    </row>
    <row r="120" spans="1:15" s="51" customFormat="1" ht="30" customHeight="1" x14ac:dyDescent="0.2">
      <c r="A120" s="46"/>
      <c r="B120" s="48"/>
      <c r="C120" s="50"/>
      <c r="D120" s="49"/>
      <c r="E120" s="47"/>
      <c r="F120" s="50"/>
      <c r="G120" s="189"/>
      <c r="H120" s="189"/>
      <c r="I120" s="47"/>
      <c r="J120" s="47"/>
      <c r="K120" s="33"/>
      <c r="L120" s="189"/>
      <c r="M120" s="54"/>
      <c r="N120" s="189"/>
      <c r="O120" s="47"/>
    </row>
    <row r="121" spans="1:15" s="51" customFormat="1" ht="47.25" customHeight="1" x14ac:dyDescent="0.2">
      <c r="A121" s="46"/>
      <c r="B121" s="48"/>
      <c r="C121" s="50"/>
      <c r="D121" s="49"/>
      <c r="E121" s="47"/>
      <c r="F121" s="50"/>
      <c r="G121" s="189"/>
      <c r="H121" s="189"/>
      <c r="I121" s="47"/>
      <c r="J121" s="47"/>
      <c r="K121" s="33"/>
      <c r="L121" s="189"/>
      <c r="M121" s="50"/>
      <c r="N121" s="34"/>
      <c r="O121" s="47"/>
    </row>
    <row r="122" spans="1:15" s="51" customFormat="1" ht="30" customHeight="1" x14ac:dyDescent="0.2">
      <c r="A122" s="46"/>
      <c r="B122" s="48"/>
      <c r="C122" s="50"/>
      <c r="D122" s="49"/>
      <c r="E122" s="47"/>
      <c r="F122" s="50"/>
      <c r="G122" s="189"/>
      <c r="H122" s="189"/>
      <c r="I122" s="47"/>
      <c r="J122" s="47"/>
      <c r="K122" s="33"/>
      <c r="L122" s="189"/>
      <c r="M122" s="50"/>
      <c r="N122" s="34"/>
      <c r="O122" s="47"/>
    </row>
    <row r="123" spans="1:15" s="51" customFormat="1" ht="30" customHeight="1" x14ac:dyDescent="0.2">
      <c r="A123" s="46"/>
      <c r="B123" s="48"/>
      <c r="C123" s="50"/>
      <c r="D123" s="49"/>
      <c r="E123" s="47"/>
      <c r="F123" s="50"/>
      <c r="G123" s="189"/>
      <c r="H123" s="189"/>
      <c r="I123" s="47"/>
      <c r="J123" s="47"/>
      <c r="K123" s="33"/>
      <c r="L123" s="189"/>
      <c r="M123" s="189"/>
      <c r="N123" s="34"/>
      <c r="O123" s="47"/>
    </row>
    <row r="124" spans="1:15" s="51" customFormat="1" ht="30" customHeight="1" x14ac:dyDescent="0.2">
      <c r="A124" s="46"/>
      <c r="B124" s="48"/>
      <c r="C124" s="50"/>
      <c r="D124" s="49"/>
      <c r="E124" s="47"/>
      <c r="F124" s="50"/>
      <c r="G124" s="189"/>
      <c r="H124" s="189"/>
      <c r="I124" s="47"/>
      <c r="J124" s="47"/>
      <c r="K124" s="33"/>
      <c r="L124" s="189"/>
      <c r="M124" s="50"/>
      <c r="N124" s="34"/>
      <c r="O124" s="47"/>
    </row>
    <row r="125" spans="1:15" s="51" customFormat="1" ht="30" customHeight="1" x14ac:dyDescent="0.2">
      <c r="A125" s="46"/>
      <c r="B125" s="48"/>
      <c r="C125" s="50"/>
      <c r="D125" s="49"/>
      <c r="E125" s="47"/>
      <c r="F125" s="50"/>
      <c r="G125" s="189"/>
      <c r="H125" s="189"/>
      <c r="I125" s="47"/>
      <c r="J125" s="47"/>
      <c r="K125" s="33"/>
      <c r="L125" s="189"/>
      <c r="M125" s="189"/>
      <c r="N125" s="34"/>
      <c r="O125" s="47"/>
    </row>
    <row r="126" spans="1:15" s="51" customFormat="1" ht="12" x14ac:dyDescent="0.25">
      <c r="A126" s="125"/>
      <c r="B126" s="47"/>
      <c r="C126" s="50"/>
      <c r="D126" s="49"/>
      <c r="E126" s="47"/>
      <c r="F126" s="58"/>
      <c r="G126" s="50"/>
      <c r="H126" s="50"/>
      <c r="I126" s="47"/>
      <c r="J126" s="47"/>
      <c r="K126" s="33"/>
      <c r="L126" s="50"/>
      <c r="M126" s="50"/>
      <c r="N126" s="34"/>
      <c r="O126" s="47"/>
    </row>
    <row r="127" spans="1:15" s="25" customFormat="1" ht="11.25" customHeight="1" x14ac:dyDescent="0.25">
      <c r="A127" s="355" t="s">
        <v>138</v>
      </c>
      <c r="B127" s="356"/>
      <c r="C127" s="21"/>
      <c r="D127" s="22"/>
      <c r="E127" s="23"/>
      <c r="F127" s="23"/>
      <c r="G127" s="24">
        <f t="shared" ref="G127:O127" si="19">SUM(G120:G126)</f>
        <v>0</v>
      </c>
      <c r="H127" s="24">
        <f t="shared" si="19"/>
        <v>0</v>
      </c>
      <c r="I127" s="24">
        <f t="shared" si="19"/>
        <v>0</v>
      </c>
      <c r="J127" s="24">
        <f t="shared" si="19"/>
        <v>0</v>
      </c>
      <c r="K127" s="24">
        <f t="shared" si="19"/>
        <v>0</v>
      </c>
      <c r="L127" s="24">
        <f t="shared" si="19"/>
        <v>0</v>
      </c>
      <c r="M127" s="24">
        <f t="shared" si="19"/>
        <v>0</v>
      </c>
      <c r="N127" s="24">
        <f t="shared" si="19"/>
        <v>0</v>
      </c>
      <c r="O127" s="24">
        <f t="shared" si="19"/>
        <v>0</v>
      </c>
    </row>
    <row r="128" spans="1:15" s="30" customFormat="1" ht="12" x14ac:dyDescent="0.25">
      <c r="A128" s="357" t="s">
        <v>139</v>
      </c>
      <c r="B128" s="358"/>
      <c r="C128" s="12"/>
      <c r="D128" s="39"/>
      <c r="E128" s="13"/>
      <c r="F128" s="13"/>
      <c r="G128" s="40">
        <f t="shared" ref="G128:O128" si="20">G118-G127</f>
        <v>14128053.470000001</v>
      </c>
      <c r="H128" s="40">
        <f t="shared" si="20"/>
        <v>32925574.940000001</v>
      </c>
      <c r="I128" s="40">
        <f t="shared" si="20"/>
        <v>42737670.789999999</v>
      </c>
      <c r="J128" s="40">
        <f t="shared" si="20"/>
        <v>60734889.479999997</v>
      </c>
      <c r="K128" s="40">
        <f t="shared" si="20"/>
        <v>255640</v>
      </c>
      <c r="L128" s="40">
        <f t="shared" si="20"/>
        <v>21917088.550000001</v>
      </c>
      <c r="M128" s="40">
        <f t="shared" si="20"/>
        <v>14152494.17</v>
      </c>
      <c r="N128" s="40">
        <f t="shared" si="20"/>
        <v>11008486.390000001</v>
      </c>
      <c r="O128" s="40">
        <f t="shared" si="20"/>
        <v>42737670.789999999</v>
      </c>
    </row>
    <row r="129" spans="1:15" s="30" customFormat="1" ht="12.75" customHeight="1" x14ac:dyDescent="0.25">
      <c r="A129" s="353" t="s">
        <v>140</v>
      </c>
      <c r="B129" s="354"/>
      <c r="C129" s="354"/>
      <c r="D129" s="354"/>
      <c r="E129" s="354"/>
      <c r="F129" s="354"/>
      <c r="G129" s="31"/>
      <c r="H129" s="31"/>
      <c r="I129" s="32"/>
      <c r="J129" s="32"/>
      <c r="K129" s="32"/>
      <c r="L129" s="18"/>
      <c r="M129" s="18"/>
      <c r="N129" s="19"/>
    </row>
    <row r="130" spans="1:15" s="59" customFormat="1" ht="61.5" customHeight="1" x14ac:dyDescent="0.25">
      <c r="A130" s="46"/>
      <c r="B130" s="46"/>
      <c r="C130" s="46"/>
      <c r="D130" s="284"/>
      <c r="E130" s="284"/>
      <c r="F130" s="284"/>
      <c r="G130" s="53"/>
      <c r="H130" s="53"/>
      <c r="I130" s="53"/>
      <c r="J130" s="53"/>
      <c r="K130" s="53"/>
      <c r="L130" s="53"/>
      <c r="M130" s="53"/>
      <c r="N130" s="53"/>
      <c r="O130" s="316"/>
    </row>
    <row r="131" spans="1:15" s="59" customFormat="1" ht="75.75" customHeight="1" x14ac:dyDescent="0.25">
      <c r="A131" s="46"/>
      <c r="B131" s="46"/>
      <c r="C131" s="46"/>
      <c r="D131" s="284"/>
      <c r="E131" s="284"/>
      <c r="F131" s="284"/>
      <c r="G131" s="53"/>
      <c r="H131" s="53"/>
      <c r="I131" s="53"/>
      <c r="J131" s="53"/>
      <c r="K131" s="53"/>
      <c r="L131" s="53"/>
      <c r="M131" s="53"/>
      <c r="N131" s="53"/>
      <c r="O131" s="316"/>
    </row>
    <row r="132" spans="1:15" s="59" customFormat="1" ht="35.25" customHeight="1" x14ac:dyDescent="0.25">
      <c r="A132" s="46"/>
      <c r="B132" s="46"/>
      <c r="C132" s="46"/>
      <c r="D132" s="284"/>
      <c r="E132" s="284"/>
      <c r="F132" s="284"/>
      <c r="G132" s="53"/>
      <c r="H132" s="53"/>
      <c r="I132" s="53"/>
      <c r="J132" s="53"/>
      <c r="K132" s="53"/>
      <c r="L132" s="53"/>
      <c r="M132" s="53"/>
      <c r="N132" s="53"/>
      <c r="O132" s="316"/>
    </row>
    <row r="133" spans="1:15" s="59" customFormat="1" ht="12" x14ac:dyDescent="0.25">
      <c r="A133" s="46"/>
      <c r="B133" s="46"/>
      <c r="C133" s="46"/>
      <c r="D133" s="284"/>
      <c r="E133" s="284"/>
      <c r="F133" s="284"/>
      <c r="G133" s="53"/>
      <c r="H133" s="53"/>
      <c r="I133" s="53"/>
      <c r="J133" s="53"/>
      <c r="K133" s="53"/>
      <c r="L133" s="53"/>
      <c r="M133" s="53"/>
      <c r="N133" s="53"/>
      <c r="O133" s="316"/>
    </row>
    <row r="134" spans="1:15" s="59" customFormat="1" ht="12" x14ac:dyDescent="0.25">
      <c r="A134" s="46"/>
      <c r="B134" s="46"/>
      <c r="C134" s="46"/>
      <c r="D134" s="284"/>
      <c r="E134" s="284"/>
      <c r="F134" s="284"/>
      <c r="G134" s="53"/>
      <c r="H134" s="53"/>
      <c r="I134" s="53"/>
      <c r="J134" s="53"/>
      <c r="K134" s="53"/>
      <c r="L134" s="53"/>
      <c r="M134" s="53"/>
      <c r="N134" s="53"/>
      <c r="O134" s="316"/>
    </row>
    <row r="135" spans="1:15" s="59" customFormat="1" ht="12" x14ac:dyDescent="0.25">
      <c r="A135" s="46"/>
      <c r="B135" s="46"/>
      <c r="C135" s="46"/>
      <c r="D135" s="284"/>
      <c r="E135" s="284"/>
      <c r="F135" s="284"/>
      <c r="G135" s="53"/>
      <c r="H135" s="53"/>
      <c r="I135" s="53"/>
      <c r="J135" s="53"/>
      <c r="K135" s="53"/>
      <c r="L135" s="53"/>
      <c r="M135" s="53"/>
      <c r="N135" s="53"/>
      <c r="O135" s="316"/>
    </row>
    <row r="136" spans="1:15" s="59" customFormat="1" ht="12" x14ac:dyDescent="0.25">
      <c r="A136" s="284"/>
      <c r="B136" s="46"/>
      <c r="C136" s="46"/>
      <c r="D136" s="284"/>
      <c r="E136" s="284"/>
      <c r="F136" s="284"/>
      <c r="G136" s="53"/>
      <c r="H136" s="53"/>
      <c r="I136" s="53"/>
      <c r="J136" s="53"/>
      <c r="K136" s="53"/>
      <c r="L136" s="53"/>
      <c r="M136" s="53"/>
      <c r="N136" s="53"/>
      <c r="O136" s="53"/>
    </row>
    <row r="137" spans="1:15" s="59" customFormat="1" ht="32.25" customHeight="1" x14ac:dyDescent="0.25">
      <c r="A137" s="284"/>
      <c r="B137" s="46"/>
      <c r="C137" s="46"/>
      <c r="D137" s="284"/>
      <c r="E137" s="284"/>
      <c r="F137" s="284"/>
      <c r="G137" s="53"/>
      <c r="H137" s="53"/>
      <c r="I137" s="53"/>
      <c r="J137" s="53"/>
      <c r="K137" s="53"/>
      <c r="L137" s="53"/>
      <c r="M137" s="53"/>
      <c r="N137" s="53"/>
      <c r="O137" s="316"/>
    </row>
    <row r="138" spans="1:15" s="59" customFormat="1" ht="12" x14ac:dyDescent="0.25">
      <c r="A138" s="284"/>
      <c r="B138" s="46"/>
      <c r="C138" s="46"/>
      <c r="D138" s="284"/>
      <c r="E138" s="284"/>
      <c r="F138" s="284"/>
      <c r="G138" s="53"/>
      <c r="H138" s="53"/>
      <c r="I138" s="53"/>
      <c r="J138" s="53"/>
      <c r="K138" s="53"/>
      <c r="L138" s="53"/>
      <c r="M138" s="53"/>
      <c r="N138" s="53"/>
      <c r="O138" s="53"/>
    </row>
    <row r="139" spans="1:15" s="59" customFormat="1" ht="12" x14ac:dyDescent="0.25">
      <c r="A139" s="284"/>
      <c r="B139" s="46"/>
      <c r="C139" s="46"/>
      <c r="D139" s="284"/>
      <c r="E139" s="284"/>
      <c r="F139" s="284"/>
      <c r="G139" s="53"/>
      <c r="H139" s="53"/>
      <c r="I139" s="53"/>
      <c r="J139" s="53"/>
      <c r="K139" s="53"/>
      <c r="L139" s="53"/>
      <c r="M139" s="53"/>
      <c r="N139" s="53"/>
      <c r="O139" s="316"/>
    </row>
    <row r="140" spans="1:15" s="59" customFormat="1" ht="12" x14ac:dyDescent="0.25">
      <c r="A140" s="284"/>
      <c r="B140" s="46"/>
      <c r="C140" s="46"/>
      <c r="D140" s="284"/>
      <c r="E140" s="284"/>
      <c r="F140" s="284"/>
      <c r="G140" s="53"/>
      <c r="H140" s="53"/>
      <c r="I140" s="53"/>
      <c r="J140" s="53"/>
      <c r="K140" s="53"/>
      <c r="L140" s="53"/>
      <c r="M140" s="53"/>
      <c r="N140" s="53"/>
      <c r="O140" s="316"/>
    </row>
    <row r="141" spans="1:15" s="59" customFormat="1" ht="12" x14ac:dyDescent="0.25">
      <c r="A141" s="286"/>
      <c r="B141" s="46"/>
      <c r="C141" s="46"/>
      <c r="D141" s="284"/>
      <c r="E141" s="284"/>
      <c r="F141" s="284"/>
      <c r="G141" s="53"/>
      <c r="H141" s="53"/>
      <c r="I141" s="53"/>
      <c r="J141" s="53"/>
      <c r="K141" s="53"/>
      <c r="L141" s="53"/>
      <c r="M141" s="53"/>
      <c r="N141" s="53"/>
      <c r="O141" s="316"/>
    </row>
    <row r="142" spans="1:15" s="59" customFormat="1" ht="12" x14ac:dyDescent="0.25">
      <c r="A142" s="286"/>
      <c r="B142" s="46"/>
      <c r="C142" s="46"/>
      <c r="D142" s="284"/>
      <c r="E142" s="284"/>
      <c r="F142" s="284"/>
      <c r="G142" s="53"/>
      <c r="H142" s="53"/>
      <c r="I142" s="53"/>
      <c r="J142" s="53"/>
      <c r="K142" s="53"/>
      <c r="L142" s="53"/>
      <c r="M142" s="53"/>
      <c r="N142" s="53"/>
      <c r="O142" s="316"/>
    </row>
    <row r="143" spans="1:15" s="59" customFormat="1" ht="12" x14ac:dyDescent="0.25">
      <c r="A143" s="286"/>
      <c r="B143" s="46"/>
      <c r="C143" s="46"/>
      <c r="D143" s="284"/>
      <c r="E143" s="284"/>
      <c r="F143" s="284"/>
      <c r="G143" s="53"/>
      <c r="H143" s="53"/>
      <c r="I143" s="53"/>
      <c r="J143" s="53"/>
      <c r="K143" s="53"/>
      <c r="L143" s="53"/>
      <c r="M143" s="53"/>
      <c r="N143" s="53"/>
      <c r="O143" s="316"/>
    </row>
    <row r="144" spans="1:15" s="59" customFormat="1" ht="12" x14ac:dyDescent="0.25">
      <c r="A144" s="286"/>
      <c r="B144" s="46"/>
      <c r="C144" s="46"/>
      <c r="D144" s="284"/>
      <c r="E144" s="284"/>
      <c r="F144" s="284"/>
      <c r="G144" s="53"/>
      <c r="H144" s="53"/>
      <c r="I144" s="53"/>
      <c r="J144" s="53"/>
      <c r="K144" s="53"/>
      <c r="L144" s="53"/>
      <c r="M144" s="53"/>
      <c r="N144" s="53"/>
      <c r="O144" s="316"/>
    </row>
    <row r="145" spans="1:15" s="59" customFormat="1" ht="12" x14ac:dyDescent="0.25">
      <c r="A145" s="286"/>
      <c r="B145" s="46"/>
      <c r="C145" s="46"/>
      <c r="D145" s="284"/>
      <c r="E145" s="284"/>
      <c r="F145" s="284"/>
      <c r="G145" s="53"/>
      <c r="H145" s="53"/>
      <c r="I145" s="53"/>
      <c r="J145" s="53"/>
      <c r="K145" s="53"/>
      <c r="L145" s="53"/>
      <c r="M145" s="53"/>
      <c r="N145" s="53"/>
      <c r="O145" s="316"/>
    </row>
    <row r="146" spans="1:15" s="59" customFormat="1" ht="12" x14ac:dyDescent="0.25">
      <c r="A146" s="286"/>
      <c r="B146" s="46"/>
      <c r="C146" s="46"/>
      <c r="D146" s="284"/>
      <c r="E146" s="284"/>
      <c r="F146" s="284"/>
      <c r="G146" s="53"/>
      <c r="H146" s="53"/>
      <c r="I146" s="53"/>
      <c r="J146" s="53"/>
      <c r="K146" s="53"/>
      <c r="L146" s="53"/>
      <c r="M146" s="53"/>
      <c r="N146" s="53"/>
      <c r="O146" s="316"/>
    </row>
    <row r="147" spans="1:15" s="59" customFormat="1" ht="12" x14ac:dyDescent="0.25">
      <c r="A147" s="286"/>
      <c r="B147" s="46"/>
      <c r="C147" s="46"/>
      <c r="D147" s="284"/>
      <c r="E147" s="284"/>
      <c r="F147" s="284"/>
      <c r="G147" s="53"/>
      <c r="H147" s="53"/>
      <c r="I147" s="53"/>
      <c r="J147" s="53"/>
      <c r="K147" s="53"/>
      <c r="L147" s="53"/>
      <c r="M147" s="53"/>
      <c r="N147" s="53"/>
      <c r="O147" s="316"/>
    </row>
    <row r="148" spans="1:15" s="59" customFormat="1" ht="12" x14ac:dyDescent="0.25">
      <c r="A148" s="286"/>
      <c r="B148" s="46"/>
      <c r="C148" s="46"/>
      <c r="D148" s="284"/>
      <c r="E148" s="284"/>
      <c r="F148" s="284"/>
      <c r="G148" s="53"/>
      <c r="H148" s="53"/>
      <c r="I148" s="53"/>
      <c r="J148" s="53"/>
      <c r="K148" s="53"/>
      <c r="L148" s="53"/>
      <c r="M148" s="53"/>
      <c r="N148" s="53"/>
      <c r="O148" s="316"/>
    </row>
    <row r="149" spans="1:15" s="59" customFormat="1" ht="12" x14ac:dyDescent="0.25">
      <c r="A149" s="286"/>
      <c r="B149" s="46"/>
      <c r="C149" s="46"/>
      <c r="D149" s="284"/>
      <c r="E149" s="284"/>
      <c r="F149" s="284"/>
      <c r="G149" s="53"/>
      <c r="H149" s="53"/>
      <c r="I149" s="53"/>
      <c r="J149" s="53"/>
      <c r="K149" s="53"/>
      <c r="L149" s="53"/>
      <c r="M149" s="53"/>
      <c r="N149" s="53"/>
      <c r="O149" s="316"/>
    </row>
    <row r="150" spans="1:15" s="59" customFormat="1" ht="12" x14ac:dyDescent="0.25">
      <c r="A150" s="286"/>
      <c r="B150" s="46"/>
      <c r="C150" s="46"/>
      <c r="D150" s="284"/>
      <c r="E150" s="284"/>
      <c r="F150" s="284"/>
      <c r="G150" s="53"/>
      <c r="H150" s="53"/>
      <c r="I150" s="53"/>
      <c r="J150" s="53"/>
      <c r="K150" s="53"/>
      <c r="L150" s="53"/>
      <c r="M150" s="53"/>
      <c r="N150" s="53"/>
      <c r="O150" s="316"/>
    </row>
    <row r="151" spans="1:15" s="59" customFormat="1" ht="12" x14ac:dyDescent="0.25">
      <c r="A151" s="286"/>
      <c r="B151" s="46"/>
      <c r="C151" s="46"/>
      <c r="D151" s="284"/>
      <c r="E151" s="284"/>
      <c r="F151" s="284"/>
      <c r="G151" s="53"/>
      <c r="H151" s="53"/>
      <c r="I151" s="53"/>
      <c r="J151" s="53"/>
      <c r="K151" s="53"/>
      <c r="L151" s="53"/>
      <c r="M151" s="53"/>
      <c r="N151" s="53"/>
      <c r="O151" s="316"/>
    </row>
    <row r="152" spans="1:15" s="59" customFormat="1" ht="12" x14ac:dyDescent="0.25">
      <c r="A152" s="286"/>
      <c r="B152" s="46"/>
      <c r="C152" s="46"/>
      <c r="D152" s="284"/>
      <c r="E152" s="284"/>
      <c r="F152" s="284"/>
      <c r="G152" s="53"/>
      <c r="H152" s="53"/>
      <c r="I152" s="53"/>
      <c r="J152" s="53"/>
      <c r="K152" s="53"/>
      <c r="L152" s="53"/>
      <c r="M152" s="53"/>
      <c r="N152" s="53"/>
      <c r="O152" s="316"/>
    </row>
    <row r="153" spans="1:15" s="59" customFormat="1" ht="12" x14ac:dyDescent="0.25">
      <c r="A153" s="286"/>
      <c r="B153" s="46"/>
      <c r="C153" s="46"/>
      <c r="D153" s="284"/>
      <c r="E153" s="284"/>
      <c r="F153" s="284"/>
      <c r="G153" s="53"/>
      <c r="H153" s="53"/>
      <c r="I153" s="53"/>
      <c r="J153" s="53"/>
      <c r="K153" s="53"/>
      <c r="L153" s="53"/>
      <c r="M153" s="53"/>
      <c r="N153" s="53"/>
      <c r="O153" s="316"/>
    </row>
    <row r="154" spans="1:15" s="59" customFormat="1" ht="12" x14ac:dyDescent="0.25">
      <c r="A154" s="286"/>
      <c r="B154" s="46"/>
      <c r="C154" s="46"/>
      <c r="D154" s="284"/>
      <c r="E154" s="284"/>
      <c r="F154" s="284"/>
      <c r="G154" s="53"/>
      <c r="H154" s="53"/>
      <c r="I154" s="53"/>
      <c r="J154" s="53"/>
      <c r="K154" s="53"/>
      <c r="L154" s="53"/>
      <c r="M154" s="53"/>
      <c r="N154" s="53"/>
      <c r="O154" s="316"/>
    </row>
    <row r="155" spans="1:15" s="59" customFormat="1" ht="12" x14ac:dyDescent="0.25">
      <c r="A155" s="286"/>
      <c r="B155" s="46"/>
      <c r="C155" s="46"/>
      <c r="D155" s="284"/>
      <c r="E155" s="284"/>
      <c r="F155" s="284"/>
      <c r="G155" s="53"/>
      <c r="H155" s="53"/>
      <c r="I155" s="53"/>
      <c r="J155" s="53"/>
      <c r="K155" s="53"/>
      <c r="L155" s="53"/>
      <c r="M155" s="53"/>
      <c r="N155" s="53"/>
      <c r="O155" s="316"/>
    </row>
    <row r="156" spans="1:15" s="59" customFormat="1" ht="12" x14ac:dyDescent="0.25">
      <c r="A156" s="286"/>
      <c r="B156" s="46"/>
      <c r="C156" s="46"/>
      <c r="D156" s="284"/>
      <c r="E156" s="284"/>
      <c r="F156" s="284"/>
      <c r="G156" s="53"/>
      <c r="H156" s="53"/>
      <c r="I156" s="53"/>
      <c r="J156" s="53"/>
      <c r="K156" s="53"/>
      <c r="L156" s="53"/>
      <c r="M156" s="53"/>
      <c r="N156" s="53"/>
      <c r="O156" s="316"/>
    </row>
    <row r="157" spans="1:15" s="59" customFormat="1" ht="12" x14ac:dyDescent="0.25">
      <c r="A157" s="286"/>
      <c r="B157" s="46"/>
      <c r="C157" s="46"/>
      <c r="D157" s="284"/>
      <c r="E157" s="284"/>
      <c r="F157" s="284"/>
      <c r="G157" s="53"/>
      <c r="H157" s="53"/>
      <c r="I157" s="53"/>
      <c r="J157" s="53"/>
      <c r="K157" s="53"/>
      <c r="L157" s="53"/>
      <c r="M157" s="53"/>
      <c r="N157" s="53"/>
      <c r="O157" s="316"/>
    </row>
    <row r="158" spans="1:15" s="59" customFormat="1" ht="12" x14ac:dyDescent="0.25">
      <c r="A158" s="286"/>
      <c r="B158" s="46"/>
      <c r="C158" s="46"/>
      <c r="D158" s="284"/>
      <c r="E158" s="284"/>
      <c r="F158" s="284"/>
      <c r="G158" s="53"/>
      <c r="H158" s="53"/>
      <c r="I158" s="53"/>
      <c r="J158" s="53"/>
      <c r="K158" s="53"/>
      <c r="L158" s="53"/>
      <c r="M158" s="53"/>
      <c r="N158" s="53"/>
      <c r="O158" s="316"/>
    </row>
    <row r="159" spans="1:15" s="59" customFormat="1" ht="12" x14ac:dyDescent="0.25">
      <c r="A159" s="286"/>
      <c r="B159" s="46"/>
      <c r="C159" s="46"/>
      <c r="D159" s="284"/>
      <c r="E159" s="284"/>
      <c r="F159" s="284"/>
      <c r="G159" s="53"/>
      <c r="H159" s="53"/>
      <c r="I159" s="53"/>
      <c r="J159" s="53"/>
      <c r="K159" s="53"/>
      <c r="L159" s="53"/>
      <c r="M159" s="53"/>
      <c r="N159" s="53"/>
      <c r="O159" s="316"/>
    </row>
    <row r="160" spans="1:15" s="59" customFormat="1" ht="12" x14ac:dyDescent="0.25">
      <c r="A160" s="286"/>
      <c r="B160" s="46"/>
      <c r="C160" s="46"/>
      <c r="D160" s="284"/>
      <c r="E160" s="284"/>
      <c r="F160" s="284"/>
      <c r="G160" s="53"/>
      <c r="H160" s="53"/>
      <c r="I160" s="53"/>
      <c r="J160" s="53"/>
      <c r="K160" s="53"/>
      <c r="L160" s="53"/>
      <c r="M160" s="53"/>
      <c r="N160" s="53"/>
      <c r="O160" s="316"/>
    </row>
    <row r="161" spans="1:15" s="59" customFormat="1" ht="12" x14ac:dyDescent="0.25">
      <c r="A161" s="286"/>
      <c r="B161" s="46"/>
      <c r="C161" s="46"/>
      <c r="D161" s="284"/>
      <c r="E161" s="284"/>
      <c r="F161" s="284"/>
      <c r="G161" s="53"/>
      <c r="H161" s="53"/>
      <c r="I161" s="53"/>
      <c r="J161" s="53"/>
      <c r="K161" s="53"/>
      <c r="L161" s="53"/>
      <c r="M161" s="53"/>
      <c r="N161" s="53"/>
      <c r="O161" s="316"/>
    </row>
    <row r="162" spans="1:15" s="59" customFormat="1" ht="12" x14ac:dyDescent="0.25">
      <c r="A162" s="286"/>
      <c r="B162" s="46"/>
      <c r="C162" s="46"/>
      <c r="D162" s="284"/>
      <c r="E162" s="284"/>
      <c r="F162" s="284"/>
      <c r="G162" s="53"/>
      <c r="H162" s="53"/>
      <c r="I162" s="53"/>
      <c r="J162" s="53"/>
      <c r="K162" s="53"/>
      <c r="L162" s="53"/>
      <c r="M162" s="53"/>
      <c r="N162" s="53"/>
      <c r="O162" s="316"/>
    </row>
    <row r="163" spans="1:15" s="59" customFormat="1" ht="12" x14ac:dyDescent="0.25">
      <c r="A163" s="286"/>
      <c r="B163" s="46"/>
      <c r="C163" s="46"/>
      <c r="D163" s="284"/>
      <c r="E163" s="284"/>
      <c r="F163" s="284"/>
      <c r="G163" s="53"/>
      <c r="H163" s="53"/>
      <c r="I163" s="53"/>
      <c r="J163" s="53"/>
      <c r="K163" s="53"/>
      <c r="L163" s="53"/>
      <c r="M163" s="53"/>
      <c r="N163" s="53"/>
      <c r="O163" s="316"/>
    </row>
    <row r="164" spans="1:15" s="59" customFormat="1" ht="12" x14ac:dyDescent="0.25">
      <c r="A164" s="286"/>
      <c r="B164" s="46"/>
      <c r="C164" s="46"/>
      <c r="D164" s="284"/>
      <c r="E164" s="284"/>
      <c r="F164" s="284"/>
      <c r="G164" s="53"/>
      <c r="H164" s="53"/>
      <c r="I164" s="53"/>
      <c r="J164" s="53"/>
      <c r="K164" s="53"/>
      <c r="L164" s="53"/>
      <c r="M164" s="53"/>
      <c r="N164" s="53"/>
      <c r="O164" s="316"/>
    </row>
    <row r="165" spans="1:15" s="59" customFormat="1" ht="12" x14ac:dyDescent="0.25">
      <c r="A165" s="286"/>
      <c r="B165" s="46"/>
      <c r="C165" s="46"/>
      <c r="D165" s="284"/>
      <c r="E165" s="284"/>
      <c r="F165" s="284"/>
      <c r="G165" s="53"/>
      <c r="H165" s="53"/>
      <c r="I165" s="53"/>
      <c r="J165" s="53"/>
      <c r="K165" s="53"/>
      <c r="L165" s="53"/>
      <c r="M165" s="53"/>
      <c r="N165" s="53"/>
      <c r="O165" s="316"/>
    </row>
    <row r="166" spans="1:15" s="59" customFormat="1" ht="12" x14ac:dyDescent="0.25">
      <c r="A166" s="286"/>
      <c r="B166" s="46"/>
      <c r="C166" s="46"/>
      <c r="D166" s="284"/>
      <c r="E166" s="284"/>
      <c r="F166" s="284"/>
      <c r="G166" s="53"/>
      <c r="H166" s="53"/>
      <c r="I166" s="53"/>
      <c r="J166" s="53"/>
      <c r="K166" s="53"/>
      <c r="L166" s="53"/>
      <c r="M166" s="53"/>
      <c r="N166" s="53"/>
      <c r="O166" s="316"/>
    </row>
    <row r="167" spans="1:15" s="59" customFormat="1" ht="12" x14ac:dyDescent="0.25">
      <c r="A167" s="286"/>
      <c r="B167" s="46"/>
      <c r="C167" s="46"/>
      <c r="D167" s="284"/>
      <c r="E167" s="284"/>
      <c r="F167" s="284"/>
      <c r="G167" s="53"/>
      <c r="H167" s="53"/>
      <c r="I167" s="53"/>
      <c r="J167" s="53"/>
      <c r="K167" s="53"/>
      <c r="L167" s="53"/>
      <c r="M167" s="53"/>
      <c r="N167" s="53"/>
      <c r="O167" s="316"/>
    </row>
    <row r="168" spans="1:15" s="59" customFormat="1" ht="12" x14ac:dyDescent="0.25">
      <c r="A168" s="286"/>
      <c r="B168" s="46"/>
      <c r="C168" s="46"/>
      <c r="D168" s="284"/>
      <c r="E168" s="284"/>
      <c r="F168" s="284"/>
      <c r="G168" s="53"/>
      <c r="H168" s="53"/>
      <c r="I168" s="53"/>
      <c r="J168" s="53"/>
      <c r="K168" s="53"/>
      <c r="L168" s="53"/>
      <c r="M168" s="53"/>
      <c r="N168" s="53"/>
      <c r="O168" s="316"/>
    </row>
    <row r="169" spans="1:15" s="59" customFormat="1" ht="12" x14ac:dyDescent="0.25">
      <c r="A169" s="286"/>
      <c r="B169" s="46"/>
      <c r="C169" s="46"/>
      <c r="D169" s="284"/>
      <c r="E169" s="284"/>
      <c r="F169" s="284"/>
      <c r="G169" s="53"/>
      <c r="H169" s="53"/>
      <c r="I169" s="53"/>
      <c r="J169" s="53"/>
      <c r="K169" s="53"/>
      <c r="L169" s="53"/>
      <c r="M169" s="53"/>
      <c r="N169" s="53"/>
      <c r="O169" s="316"/>
    </row>
    <row r="170" spans="1:15" s="59" customFormat="1" ht="12" x14ac:dyDescent="0.25">
      <c r="A170" s="286"/>
      <c r="B170" s="46"/>
      <c r="C170" s="46"/>
      <c r="D170" s="284"/>
      <c r="E170" s="284"/>
      <c r="F170" s="284"/>
      <c r="G170" s="53"/>
      <c r="H170" s="53"/>
      <c r="I170" s="53"/>
      <c r="J170" s="53"/>
      <c r="K170" s="53"/>
      <c r="L170" s="53"/>
      <c r="M170" s="53"/>
      <c r="N170" s="53"/>
      <c r="O170" s="316"/>
    </row>
    <row r="171" spans="1:15" s="59" customFormat="1" ht="12" x14ac:dyDescent="0.25">
      <c r="A171" s="286"/>
      <c r="B171" s="46"/>
      <c r="C171" s="46"/>
      <c r="D171" s="284"/>
      <c r="E171" s="284"/>
      <c r="F171" s="284"/>
      <c r="G171" s="53"/>
      <c r="H171" s="53"/>
      <c r="I171" s="53"/>
      <c r="J171" s="53"/>
      <c r="K171" s="53"/>
      <c r="L171" s="53"/>
      <c r="M171" s="53"/>
      <c r="N171" s="53"/>
      <c r="O171" s="316"/>
    </row>
    <row r="172" spans="1:15" s="59" customFormat="1" ht="12" x14ac:dyDescent="0.25">
      <c r="A172" s="286"/>
      <c r="B172" s="46"/>
      <c r="C172" s="46"/>
      <c r="D172" s="284"/>
      <c r="E172" s="284"/>
      <c r="F172" s="284"/>
      <c r="G172" s="53"/>
      <c r="H172" s="53"/>
      <c r="I172" s="53"/>
      <c r="J172" s="53"/>
      <c r="K172" s="53"/>
      <c r="L172" s="53"/>
      <c r="M172" s="53"/>
      <c r="N172" s="53"/>
      <c r="O172" s="316"/>
    </row>
    <row r="173" spans="1:15" s="59" customFormat="1" ht="12" x14ac:dyDescent="0.25">
      <c r="A173" s="286"/>
      <c r="B173" s="46"/>
      <c r="C173" s="46"/>
      <c r="D173" s="284"/>
      <c r="E173" s="284"/>
      <c r="F173" s="284"/>
      <c r="G173" s="53"/>
      <c r="H173" s="53"/>
      <c r="I173" s="53"/>
      <c r="J173" s="53"/>
      <c r="K173" s="53"/>
      <c r="L173" s="53"/>
      <c r="M173" s="53"/>
      <c r="N173" s="53"/>
      <c r="O173" s="316"/>
    </row>
    <row r="174" spans="1:15" s="59" customFormat="1" ht="12" x14ac:dyDescent="0.25">
      <c r="A174" s="286"/>
      <c r="B174" s="46"/>
      <c r="C174" s="46"/>
      <c r="D174" s="284"/>
      <c r="E174" s="284"/>
      <c r="F174" s="284"/>
      <c r="G174" s="53"/>
      <c r="H174" s="53"/>
      <c r="I174" s="53"/>
      <c r="J174" s="53"/>
      <c r="K174" s="53"/>
      <c r="L174" s="53"/>
      <c r="M174" s="53"/>
      <c r="N174" s="53"/>
      <c r="O174" s="316"/>
    </row>
    <row r="175" spans="1:15" s="59" customFormat="1" ht="12" x14ac:dyDescent="0.25">
      <c r="A175" s="286"/>
      <c r="B175" s="46"/>
      <c r="C175" s="46"/>
      <c r="D175" s="284"/>
      <c r="E175" s="284"/>
      <c r="F175" s="284"/>
      <c r="G175" s="53"/>
      <c r="H175" s="53"/>
      <c r="I175" s="53"/>
      <c r="J175" s="53"/>
      <c r="K175" s="53"/>
      <c r="L175" s="53"/>
      <c r="M175" s="53"/>
      <c r="N175" s="53"/>
      <c r="O175" s="316"/>
    </row>
    <row r="176" spans="1:15" s="59" customFormat="1" ht="12" x14ac:dyDescent="0.25">
      <c r="A176" s="286"/>
      <c r="B176" s="46"/>
      <c r="C176" s="46"/>
      <c r="D176" s="284"/>
      <c r="E176" s="284"/>
      <c r="F176" s="284"/>
      <c r="G176" s="53"/>
      <c r="H176" s="53"/>
      <c r="I176" s="53"/>
      <c r="J176" s="53"/>
      <c r="K176" s="53"/>
      <c r="L176" s="53"/>
      <c r="M176" s="53"/>
      <c r="N176" s="53"/>
      <c r="O176" s="316"/>
    </row>
    <row r="177" spans="1:15" s="59" customFormat="1" ht="12" x14ac:dyDescent="0.25">
      <c r="A177" s="286"/>
      <c r="B177" s="46"/>
      <c r="C177" s="46"/>
      <c r="D177" s="284"/>
      <c r="E177" s="284"/>
      <c r="F177" s="284"/>
      <c r="G177" s="53"/>
      <c r="H177" s="53"/>
      <c r="I177" s="53"/>
      <c r="J177" s="53"/>
      <c r="K177" s="53"/>
      <c r="L177" s="53"/>
      <c r="M177" s="53"/>
      <c r="N177" s="53"/>
      <c r="O177" s="316"/>
    </row>
    <row r="178" spans="1:15" s="59" customFormat="1" ht="12" x14ac:dyDescent="0.25">
      <c r="A178" s="286"/>
      <c r="B178" s="46"/>
      <c r="C178" s="46"/>
      <c r="D178" s="284"/>
      <c r="E178" s="284"/>
      <c r="F178" s="284"/>
      <c r="G178" s="53"/>
      <c r="H178" s="53"/>
      <c r="I178" s="53"/>
      <c r="J178" s="53"/>
      <c r="K178" s="53"/>
      <c r="L178" s="53"/>
      <c r="M178" s="53"/>
      <c r="N178" s="53"/>
      <c r="O178" s="316"/>
    </row>
    <row r="179" spans="1:15" s="59" customFormat="1" ht="12" x14ac:dyDescent="0.25">
      <c r="A179" s="286"/>
      <c r="B179" s="46"/>
      <c r="C179" s="46"/>
      <c r="D179" s="284"/>
      <c r="E179" s="284"/>
      <c r="F179" s="284"/>
      <c r="G179" s="53"/>
      <c r="H179" s="53"/>
      <c r="I179" s="53"/>
      <c r="J179" s="53"/>
      <c r="K179" s="53"/>
      <c r="L179" s="53"/>
      <c r="M179" s="53"/>
      <c r="N179" s="53"/>
      <c r="O179" s="316"/>
    </row>
    <row r="180" spans="1:15" s="59" customFormat="1" ht="12" x14ac:dyDescent="0.25">
      <c r="A180" s="286"/>
      <c r="B180" s="46"/>
      <c r="C180" s="46"/>
      <c r="D180" s="284"/>
      <c r="E180" s="284"/>
      <c r="F180" s="284"/>
      <c r="G180" s="53"/>
      <c r="H180" s="53"/>
      <c r="I180" s="53"/>
      <c r="J180" s="53"/>
      <c r="K180" s="53"/>
      <c r="L180" s="53"/>
      <c r="M180" s="53"/>
      <c r="N180" s="53"/>
      <c r="O180" s="316"/>
    </row>
    <row r="181" spans="1:15" s="59" customFormat="1" ht="12" x14ac:dyDescent="0.25">
      <c r="A181" s="286"/>
      <c r="B181" s="46"/>
      <c r="C181" s="46"/>
      <c r="D181" s="284"/>
      <c r="E181" s="284"/>
      <c r="F181" s="284"/>
      <c r="G181" s="53"/>
      <c r="H181" s="53"/>
      <c r="I181" s="53"/>
      <c r="J181" s="53"/>
      <c r="K181" s="53"/>
      <c r="L181" s="53"/>
      <c r="M181" s="53"/>
      <c r="N181" s="53"/>
      <c r="O181" s="316"/>
    </row>
    <row r="182" spans="1:15" s="59" customFormat="1" ht="12" x14ac:dyDescent="0.25">
      <c r="A182" s="286"/>
      <c r="B182" s="46"/>
      <c r="C182" s="46"/>
      <c r="D182" s="284"/>
      <c r="E182" s="284"/>
      <c r="F182" s="284"/>
      <c r="G182" s="53"/>
      <c r="H182" s="53"/>
      <c r="I182" s="53"/>
      <c r="J182" s="53"/>
      <c r="K182" s="53"/>
      <c r="L182" s="53"/>
      <c r="M182" s="53"/>
      <c r="N182" s="53"/>
      <c r="O182" s="316"/>
    </row>
    <row r="183" spans="1:15" s="59" customFormat="1" ht="12" x14ac:dyDescent="0.25">
      <c r="A183" s="286"/>
      <c r="B183" s="46"/>
      <c r="C183" s="46"/>
      <c r="D183" s="284"/>
      <c r="E183" s="284"/>
      <c r="F183" s="284"/>
      <c r="G183" s="53"/>
      <c r="H183" s="53"/>
      <c r="I183" s="53"/>
      <c r="J183" s="53"/>
      <c r="K183" s="53"/>
      <c r="L183" s="53"/>
      <c r="M183" s="53"/>
      <c r="N183" s="53"/>
      <c r="O183" s="316"/>
    </row>
    <row r="184" spans="1:15" s="59" customFormat="1" ht="12" x14ac:dyDescent="0.25">
      <c r="A184" s="286"/>
      <c r="B184" s="46"/>
      <c r="C184" s="46"/>
      <c r="D184" s="284"/>
      <c r="E184" s="284"/>
      <c r="F184" s="284"/>
      <c r="G184" s="53"/>
      <c r="H184" s="53"/>
      <c r="I184" s="53"/>
      <c r="J184" s="53"/>
      <c r="K184" s="53"/>
      <c r="L184" s="53"/>
      <c r="M184" s="53"/>
      <c r="N184" s="53"/>
      <c r="O184" s="316"/>
    </row>
    <row r="185" spans="1:15" s="59" customFormat="1" ht="12" x14ac:dyDescent="0.25">
      <c r="A185" s="286"/>
      <c r="B185" s="46"/>
      <c r="C185" s="46"/>
      <c r="D185" s="284"/>
      <c r="E185" s="284"/>
      <c r="F185" s="284"/>
      <c r="G185" s="53"/>
      <c r="H185" s="53"/>
      <c r="I185" s="53"/>
      <c r="J185" s="53"/>
      <c r="K185" s="53"/>
      <c r="L185" s="53"/>
      <c r="M185" s="53"/>
      <c r="N185" s="53"/>
      <c r="O185" s="316"/>
    </row>
    <row r="186" spans="1:15" s="59" customFormat="1" ht="12" x14ac:dyDescent="0.25">
      <c r="A186" s="286"/>
      <c r="B186" s="46"/>
      <c r="C186" s="46"/>
      <c r="D186" s="284"/>
      <c r="E186" s="284"/>
      <c r="F186" s="284"/>
      <c r="G186" s="53"/>
      <c r="H186" s="53"/>
      <c r="I186" s="53"/>
      <c r="J186" s="53"/>
      <c r="K186" s="53"/>
      <c r="L186" s="53"/>
      <c r="M186" s="53"/>
      <c r="N186" s="53"/>
      <c r="O186" s="316"/>
    </row>
    <row r="187" spans="1:15" s="59" customFormat="1" ht="12" x14ac:dyDescent="0.25">
      <c r="A187" s="286"/>
      <c r="B187" s="46"/>
      <c r="C187" s="46"/>
      <c r="D187" s="284"/>
      <c r="E187" s="284"/>
      <c r="F187" s="284"/>
      <c r="G187" s="53"/>
      <c r="H187" s="53"/>
      <c r="I187" s="53"/>
      <c r="J187" s="53"/>
      <c r="K187" s="53"/>
      <c r="L187" s="53"/>
      <c r="M187" s="53"/>
      <c r="N187" s="53"/>
      <c r="O187" s="316"/>
    </row>
    <row r="188" spans="1:15" s="59" customFormat="1" ht="12" x14ac:dyDescent="0.25">
      <c r="A188" s="286"/>
      <c r="B188" s="46"/>
      <c r="C188" s="46"/>
      <c r="D188" s="284"/>
      <c r="E188" s="284"/>
      <c r="F188" s="284"/>
      <c r="G188" s="53"/>
      <c r="H188" s="53"/>
      <c r="I188" s="53"/>
      <c r="J188" s="53"/>
      <c r="K188" s="53"/>
      <c r="L188" s="53"/>
      <c r="M188" s="53"/>
      <c r="N188" s="53"/>
      <c r="O188" s="316"/>
    </row>
    <row r="189" spans="1:15" s="59" customFormat="1" ht="12" x14ac:dyDescent="0.25">
      <c r="A189" s="286"/>
      <c r="B189" s="46"/>
      <c r="C189" s="46"/>
      <c r="D189" s="284"/>
      <c r="E189" s="284"/>
      <c r="F189" s="284"/>
      <c r="G189" s="53"/>
      <c r="H189" s="53"/>
      <c r="I189" s="53"/>
      <c r="J189" s="53"/>
      <c r="K189" s="53"/>
      <c r="L189" s="53"/>
      <c r="M189" s="53"/>
      <c r="N189" s="53"/>
      <c r="O189" s="316"/>
    </row>
    <row r="190" spans="1:15" s="59" customFormat="1" ht="12" x14ac:dyDescent="0.25">
      <c r="A190" s="286"/>
      <c r="B190" s="46"/>
      <c r="C190" s="46"/>
      <c r="D190" s="284"/>
      <c r="E190" s="284"/>
      <c r="F190" s="284"/>
      <c r="G190" s="53"/>
      <c r="H190" s="53"/>
      <c r="I190" s="53"/>
      <c r="J190" s="53"/>
      <c r="K190" s="53"/>
      <c r="L190" s="53"/>
      <c r="M190" s="53"/>
      <c r="N190" s="53"/>
      <c r="O190" s="316"/>
    </row>
    <row r="191" spans="1:15" s="59" customFormat="1" ht="12" x14ac:dyDescent="0.25">
      <c r="A191" s="286"/>
      <c r="B191" s="46"/>
      <c r="C191" s="46"/>
      <c r="D191" s="284"/>
      <c r="E191" s="284"/>
      <c r="F191" s="284"/>
      <c r="G191" s="53"/>
      <c r="H191" s="53"/>
      <c r="I191" s="53"/>
      <c r="J191" s="53"/>
      <c r="K191" s="53"/>
      <c r="L191" s="53"/>
      <c r="M191" s="53"/>
      <c r="N191" s="53"/>
      <c r="O191" s="316"/>
    </row>
    <row r="192" spans="1:15" s="59" customFormat="1" ht="12" x14ac:dyDescent="0.25">
      <c r="A192" s="286"/>
      <c r="B192" s="46"/>
      <c r="C192" s="46"/>
      <c r="D192" s="284"/>
      <c r="E192" s="284"/>
      <c r="F192" s="284"/>
      <c r="G192" s="53"/>
      <c r="H192" s="53"/>
      <c r="I192" s="53"/>
      <c r="J192" s="53"/>
      <c r="K192" s="53"/>
      <c r="L192" s="53"/>
      <c r="M192" s="53"/>
      <c r="N192" s="53"/>
      <c r="O192" s="316"/>
    </row>
    <row r="193" spans="1:15" s="59" customFormat="1" ht="12" x14ac:dyDescent="0.25">
      <c r="A193" s="286"/>
      <c r="B193" s="46"/>
      <c r="C193" s="46"/>
      <c r="D193" s="284"/>
      <c r="E193" s="284"/>
      <c r="F193" s="284"/>
      <c r="G193" s="53"/>
      <c r="H193" s="53"/>
      <c r="I193" s="53"/>
      <c r="J193" s="53"/>
      <c r="K193" s="53"/>
      <c r="L193" s="53"/>
      <c r="M193" s="53"/>
      <c r="N193" s="53"/>
      <c r="O193" s="316"/>
    </row>
    <row r="194" spans="1:15" s="59" customFormat="1" ht="12" x14ac:dyDescent="0.25">
      <c r="A194" s="286"/>
      <c r="B194" s="46"/>
      <c r="C194" s="46"/>
      <c r="D194" s="284"/>
      <c r="E194" s="284"/>
      <c r="F194" s="284"/>
      <c r="G194" s="53"/>
      <c r="H194" s="53"/>
      <c r="I194" s="53"/>
      <c r="J194" s="53"/>
      <c r="K194" s="53"/>
      <c r="L194" s="53"/>
      <c r="M194" s="53"/>
      <c r="N194" s="53"/>
      <c r="O194" s="316"/>
    </row>
    <row r="195" spans="1:15" s="59" customFormat="1" ht="12" x14ac:dyDescent="0.25">
      <c r="A195" s="286"/>
      <c r="B195" s="46"/>
      <c r="C195" s="46"/>
      <c r="D195" s="284"/>
      <c r="E195" s="284"/>
      <c r="F195" s="284"/>
      <c r="G195" s="53"/>
      <c r="H195" s="53"/>
      <c r="I195" s="53"/>
      <c r="J195" s="53"/>
      <c r="K195" s="53"/>
      <c r="L195" s="53"/>
      <c r="M195" s="53"/>
      <c r="N195" s="53"/>
      <c r="O195" s="316"/>
    </row>
    <row r="196" spans="1:15" s="59" customFormat="1" ht="12" x14ac:dyDescent="0.25">
      <c r="A196" s="286"/>
      <c r="B196" s="46"/>
      <c r="C196" s="46"/>
      <c r="D196" s="284"/>
      <c r="E196" s="284"/>
      <c r="F196" s="284"/>
      <c r="G196" s="53"/>
      <c r="H196" s="53"/>
      <c r="I196" s="53"/>
      <c r="J196" s="53"/>
      <c r="K196" s="53"/>
      <c r="L196" s="53"/>
      <c r="M196" s="53"/>
      <c r="N196" s="53"/>
      <c r="O196" s="316"/>
    </row>
    <row r="197" spans="1:15" s="59" customFormat="1" ht="12" x14ac:dyDescent="0.25">
      <c r="A197" s="286"/>
      <c r="B197" s="46"/>
      <c r="C197" s="46"/>
      <c r="D197" s="284"/>
      <c r="E197" s="284"/>
      <c r="F197" s="284"/>
      <c r="G197" s="53"/>
      <c r="H197" s="53"/>
      <c r="I197" s="53"/>
      <c r="J197" s="53"/>
      <c r="K197" s="53"/>
      <c r="L197" s="53"/>
      <c r="M197" s="53"/>
      <c r="N197" s="53"/>
      <c r="O197" s="316"/>
    </row>
    <row r="198" spans="1:15" s="59" customFormat="1" ht="12" x14ac:dyDescent="0.25">
      <c r="A198" s="286"/>
      <c r="B198" s="46"/>
      <c r="C198" s="46"/>
      <c r="D198" s="284"/>
      <c r="E198" s="284"/>
      <c r="F198" s="284"/>
      <c r="G198" s="53"/>
      <c r="H198" s="53"/>
      <c r="I198" s="53"/>
      <c r="J198" s="53"/>
      <c r="K198" s="53"/>
      <c r="L198" s="53"/>
      <c r="M198" s="53"/>
      <c r="N198" s="53"/>
      <c r="O198" s="316"/>
    </row>
    <row r="199" spans="1:15" s="59" customFormat="1" ht="12" x14ac:dyDescent="0.25">
      <c r="A199" s="286"/>
      <c r="B199" s="46"/>
      <c r="C199" s="46"/>
      <c r="D199" s="284"/>
      <c r="E199" s="284"/>
      <c r="F199" s="284"/>
      <c r="G199" s="53"/>
      <c r="H199" s="53"/>
      <c r="I199" s="53"/>
      <c r="J199" s="53"/>
      <c r="K199" s="53"/>
      <c r="L199" s="53"/>
      <c r="M199" s="53"/>
      <c r="N199" s="53"/>
      <c r="O199" s="316"/>
    </row>
    <row r="200" spans="1:15" s="59" customFormat="1" ht="12" x14ac:dyDescent="0.25">
      <c r="A200" s="286"/>
      <c r="B200" s="46"/>
      <c r="C200" s="46"/>
      <c r="D200" s="284"/>
      <c r="E200" s="284"/>
      <c r="F200" s="284"/>
      <c r="G200" s="53"/>
      <c r="H200" s="53"/>
      <c r="I200" s="53"/>
      <c r="J200" s="53"/>
      <c r="K200" s="53"/>
      <c r="L200" s="53"/>
      <c r="M200" s="53"/>
      <c r="N200" s="53"/>
      <c r="O200" s="53"/>
    </row>
    <row r="201" spans="1:15" s="59" customFormat="1" ht="12" x14ac:dyDescent="0.25">
      <c r="A201" s="286"/>
      <c r="B201" s="46"/>
      <c r="C201" s="46"/>
      <c r="D201" s="284"/>
      <c r="E201" s="284"/>
      <c r="F201" s="284"/>
      <c r="G201" s="53"/>
      <c r="H201" s="53"/>
      <c r="I201" s="53"/>
      <c r="J201" s="53"/>
      <c r="K201" s="53"/>
      <c r="L201" s="53"/>
      <c r="M201" s="53"/>
      <c r="N201" s="53"/>
      <c r="O201" s="53"/>
    </row>
    <row r="202" spans="1:15" s="59" customFormat="1" ht="12" x14ac:dyDescent="0.25">
      <c r="A202" s="286"/>
      <c r="B202" s="46"/>
      <c r="C202" s="46"/>
      <c r="D202" s="284"/>
      <c r="E202" s="284"/>
      <c r="F202" s="284"/>
      <c r="G202" s="53"/>
      <c r="H202" s="53"/>
      <c r="I202" s="53"/>
      <c r="J202" s="53"/>
      <c r="K202" s="53"/>
      <c r="L202" s="53"/>
      <c r="M202" s="53"/>
      <c r="N202" s="53"/>
      <c r="O202" s="316"/>
    </row>
    <row r="203" spans="1:15" s="59" customFormat="1" ht="12" x14ac:dyDescent="0.25">
      <c r="A203" s="286"/>
      <c r="B203" s="46"/>
      <c r="C203" s="46"/>
      <c r="D203" s="284"/>
      <c r="E203" s="284"/>
      <c r="F203" s="284"/>
      <c r="G203" s="53"/>
      <c r="H203" s="53"/>
      <c r="I203" s="53"/>
      <c r="J203" s="53"/>
      <c r="K203" s="53"/>
      <c r="L203" s="53"/>
      <c r="M203" s="53"/>
      <c r="N203" s="53"/>
      <c r="O203" s="53"/>
    </row>
    <row r="204" spans="1:15" s="59" customFormat="1" ht="51.75" customHeight="1" x14ac:dyDescent="0.25">
      <c r="A204" s="286"/>
      <c r="B204" s="46"/>
      <c r="C204" s="46"/>
      <c r="D204" s="284"/>
      <c r="E204" s="284"/>
      <c r="F204" s="284"/>
      <c r="G204" s="53"/>
      <c r="H204" s="53"/>
      <c r="I204" s="53"/>
      <c r="J204" s="53"/>
      <c r="K204" s="53"/>
      <c r="L204" s="53"/>
      <c r="M204" s="53"/>
      <c r="N204" s="53"/>
      <c r="O204" s="316"/>
    </row>
    <row r="205" spans="1:15" s="59" customFormat="1" ht="12" x14ac:dyDescent="0.25">
      <c r="A205" s="286"/>
      <c r="B205" s="46"/>
      <c r="C205" s="46"/>
      <c r="D205" s="284"/>
      <c r="E205" s="284"/>
      <c r="F205" s="284"/>
      <c r="G205" s="53"/>
      <c r="H205" s="53"/>
      <c r="I205" s="53"/>
      <c r="J205" s="53"/>
      <c r="K205" s="53"/>
      <c r="L205" s="53"/>
      <c r="M205" s="53"/>
      <c r="N205" s="53"/>
      <c r="O205" s="316"/>
    </row>
    <row r="206" spans="1:15" s="59" customFormat="1" ht="12" x14ac:dyDescent="0.25">
      <c r="A206" s="286"/>
      <c r="B206" s="284"/>
      <c r="C206" s="284"/>
      <c r="D206" s="284"/>
      <c r="E206" s="284"/>
      <c r="F206" s="284"/>
      <c r="G206" s="53"/>
      <c r="H206" s="53"/>
      <c r="I206" s="53"/>
      <c r="J206" s="53"/>
      <c r="K206" s="53"/>
      <c r="L206" s="53"/>
      <c r="M206" s="53"/>
      <c r="N206" s="53"/>
      <c r="O206" s="316"/>
    </row>
    <row r="207" spans="1:15" s="59" customFormat="1" ht="10.5" customHeight="1" x14ac:dyDescent="0.25">
      <c r="A207" s="60"/>
      <c r="B207" s="61"/>
      <c r="C207" s="64"/>
      <c r="D207" s="61"/>
      <c r="E207" s="61"/>
      <c r="F207" s="61"/>
      <c r="G207" s="24"/>
      <c r="H207" s="63"/>
      <c r="I207" s="285"/>
      <c r="J207" s="285"/>
      <c r="K207" s="285"/>
      <c r="L207" s="63"/>
      <c r="M207" s="63"/>
      <c r="N207" s="56"/>
      <c r="O207" s="316"/>
    </row>
    <row r="208" spans="1:15" s="25" customFormat="1" ht="12" x14ac:dyDescent="0.25">
      <c r="A208" s="355" t="s">
        <v>141</v>
      </c>
      <c r="B208" s="356"/>
      <c r="C208" s="21"/>
      <c r="D208" s="22"/>
      <c r="E208" s="23"/>
      <c r="F208" s="23"/>
      <c r="G208" s="24">
        <f t="shared" ref="G208:O208" si="21">SUM(G130:G207)</f>
        <v>0</v>
      </c>
      <c r="H208" s="24">
        <f t="shared" si="21"/>
        <v>0</v>
      </c>
      <c r="I208" s="24">
        <f t="shared" si="21"/>
        <v>0</v>
      </c>
      <c r="J208" s="24">
        <f t="shared" si="21"/>
        <v>0</v>
      </c>
      <c r="K208" s="24">
        <f t="shared" si="21"/>
        <v>0</v>
      </c>
      <c r="L208" s="24">
        <f t="shared" si="21"/>
        <v>0</v>
      </c>
      <c r="M208" s="24">
        <f t="shared" si="21"/>
        <v>0</v>
      </c>
      <c r="N208" s="24">
        <f t="shared" si="21"/>
        <v>0</v>
      </c>
      <c r="O208" s="24">
        <f t="shared" si="21"/>
        <v>0</v>
      </c>
    </row>
    <row r="209" spans="1:15" s="30" customFormat="1" ht="12" x14ac:dyDescent="0.25">
      <c r="A209" s="357" t="s">
        <v>142</v>
      </c>
      <c r="B209" s="358"/>
      <c r="C209" s="12"/>
      <c r="D209" s="39"/>
      <c r="E209" s="13"/>
      <c r="F209" s="13"/>
      <c r="G209" s="40">
        <f t="shared" ref="G209:O209" si="22">G128-G208</f>
        <v>14128053.470000001</v>
      </c>
      <c r="H209" s="40">
        <f t="shared" si="22"/>
        <v>32925574.940000001</v>
      </c>
      <c r="I209" s="40">
        <f t="shared" si="22"/>
        <v>42737670.789999999</v>
      </c>
      <c r="J209" s="40">
        <f t="shared" si="22"/>
        <v>60734889.479999997</v>
      </c>
      <c r="K209" s="40">
        <f t="shared" si="22"/>
        <v>255640</v>
      </c>
      <c r="L209" s="40">
        <f t="shared" si="22"/>
        <v>21917088.550000001</v>
      </c>
      <c r="M209" s="40">
        <f t="shared" si="22"/>
        <v>14152494.17</v>
      </c>
      <c r="N209" s="40">
        <f t="shared" si="22"/>
        <v>11008486.390000001</v>
      </c>
      <c r="O209" s="40">
        <f t="shared" si="22"/>
        <v>42737670.789999999</v>
      </c>
    </row>
    <row r="212" spans="1:15" x14ac:dyDescent="0.25">
      <c r="A212" s="143" t="s">
        <v>143</v>
      </c>
    </row>
    <row r="213" spans="1:15" ht="15" customHeight="1" x14ac:dyDescent="0.25">
      <c r="A213" s="65"/>
      <c r="B213" s="66"/>
      <c r="C213" s="67" t="s">
        <v>144</v>
      </c>
      <c r="D213" s="67" t="s">
        <v>145</v>
      </c>
      <c r="E213" s="67" t="s">
        <v>146</v>
      </c>
      <c r="F213" s="5"/>
      <c r="L213" s="68"/>
      <c r="M213" s="68"/>
      <c r="N213" s="68"/>
    </row>
    <row r="214" spans="1:15" ht="15" customHeight="1" x14ac:dyDescent="0.25">
      <c r="A214" s="69" t="s">
        <v>147</v>
      </c>
      <c r="B214" s="70"/>
      <c r="C214" s="8">
        <f>G10</f>
        <v>14152494.17</v>
      </c>
      <c r="D214" s="8">
        <f>G14+G21+G26+G32+G38+G44+G60+G95+G108+G117+G127+G208</f>
        <v>24440.7</v>
      </c>
      <c r="E214" s="8">
        <f>C214-D214</f>
        <v>14128053.470000001</v>
      </c>
      <c r="F214" s="5"/>
      <c r="L214" s="68"/>
      <c r="M214" s="68"/>
      <c r="N214" s="68"/>
    </row>
    <row r="215" spans="1:15" ht="15" customHeight="1" x14ac:dyDescent="0.25">
      <c r="A215" s="69" t="s">
        <v>148</v>
      </c>
      <c r="B215" s="70"/>
      <c r="C215" s="8">
        <f>H10</f>
        <v>33022486.390000001</v>
      </c>
      <c r="D215" s="8">
        <f>H14+H21+H26+H32+H38+H44+H60+H95+H108+H117+H127+H208</f>
        <v>96911.45</v>
      </c>
      <c r="E215" s="8">
        <f>C215-D215</f>
        <v>32925574.940000001</v>
      </c>
      <c r="F215" s="5"/>
      <c r="L215" s="68"/>
      <c r="M215" s="68"/>
      <c r="N215" s="68"/>
    </row>
    <row r="216" spans="1:15" ht="15" customHeight="1" x14ac:dyDescent="0.25">
      <c r="A216" s="71" t="s">
        <v>149</v>
      </c>
      <c r="B216" s="72"/>
      <c r="C216" s="73">
        <f>SUM(C214:C215)</f>
        <v>47174980.560000002</v>
      </c>
      <c r="D216" s="73">
        <f>SUM(D214:D215)</f>
        <v>121352.15</v>
      </c>
      <c r="E216" s="73">
        <f>SUM(E214:E215)</f>
        <v>47053628.409999996</v>
      </c>
      <c r="F216" s="5"/>
      <c r="G216" s="2" t="s">
        <v>150</v>
      </c>
      <c r="L216" s="68"/>
      <c r="M216" s="68"/>
      <c r="N216" s="68"/>
    </row>
    <row r="217" spans="1:15" ht="15" customHeight="1" x14ac:dyDescent="0.25">
      <c r="A217" s="4"/>
      <c r="D217" s="5"/>
      <c r="F217" s="5"/>
      <c r="G217" s="2" t="s">
        <v>151</v>
      </c>
      <c r="H217" s="2"/>
      <c r="I217" s="2"/>
      <c r="J217" s="2"/>
      <c r="K217" s="2"/>
      <c r="L217" s="68"/>
      <c r="M217" s="68"/>
      <c r="N217" s="68"/>
    </row>
    <row r="218" spans="1:15" ht="15" customHeight="1" x14ac:dyDescent="0.25">
      <c r="A218" s="2" t="s">
        <v>152</v>
      </c>
      <c r="F218" s="5"/>
      <c r="G218" s="372" t="s">
        <v>22</v>
      </c>
      <c r="H218" s="372"/>
      <c r="I218" s="140" t="s">
        <v>153</v>
      </c>
      <c r="J218" s="140" t="s">
        <v>154</v>
      </c>
      <c r="K218" s="140" t="s">
        <v>155</v>
      </c>
      <c r="L218" s="373" t="s">
        <v>156</v>
      </c>
      <c r="M218" s="373"/>
      <c r="N218" s="68"/>
    </row>
    <row r="219" spans="1:15" ht="15" customHeight="1" x14ac:dyDescent="0.25">
      <c r="A219" s="65"/>
      <c r="B219" s="66"/>
      <c r="C219" s="67" t="s">
        <v>144</v>
      </c>
      <c r="D219" s="67" t="s">
        <v>145</v>
      </c>
      <c r="E219" s="67" t="s">
        <v>146</v>
      </c>
      <c r="F219" s="5"/>
      <c r="G219" s="379" t="s">
        <v>52</v>
      </c>
      <c r="H219" s="379"/>
      <c r="I219" s="5">
        <f>C214</f>
        <v>14152494.17</v>
      </c>
      <c r="J219" s="5">
        <f>D214</f>
        <v>24440.7</v>
      </c>
      <c r="K219" s="5">
        <f>I219-J219</f>
        <v>14128053.470000001</v>
      </c>
      <c r="L219" s="377">
        <f>K219</f>
        <v>14128053.470000001</v>
      </c>
      <c r="M219" s="377"/>
    </row>
    <row r="220" spans="1:15" ht="15" customHeight="1" x14ac:dyDescent="0.25">
      <c r="A220" s="74" t="s">
        <v>157</v>
      </c>
      <c r="B220" s="70"/>
      <c r="C220" s="8">
        <f>L10</f>
        <v>22014000</v>
      </c>
      <c r="D220" s="8">
        <f>L14+L21+L26+L32+L38+L44+L60+L95+L108+L117+L127+L208</f>
        <v>96911.45</v>
      </c>
      <c r="E220" s="8">
        <f>C220-D220</f>
        <v>21917088.550000001</v>
      </c>
      <c r="F220" s="5"/>
      <c r="G220" s="379" t="s">
        <v>158</v>
      </c>
      <c r="H220" s="379"/>
      <c r="I220" s="5">
        <f>C220</f>
        <v>22014000</v>
      </c>
      <c r="J220" s="5">
        <f>D220</f>
        <v>96911.45</v>
      </c>
      <c r="K220" s="5">
        <f>I220-J220</f>
        <v>21917088.550000001</v>
      </c>
      <c r="L220" s="377">
        <f>K220</f>
        <v>21917088.550000001</v>
      </c>
      <c r="M220" s="377"/>
      <c r="N220" s="3"/>
    </row>
    <row r="221" spans="1:15" ht="15" customHeight="1" x14ac:dyDescent="0.25">
      <c r="A221" s="74" t="s">
        <v>159</v>
      </c>
      <c r="B221" s="70"/>
      <c r="C221" s="8">
        <f>M10</f>
        <v>14152494.17</v>
      </c>
      <c r="D221" s="8">
        <f>M14+M21+M26+M32+M38+M44+M60+M95+M117+M127+M208+M108</f>
        <v>0</v>
      </c>
      <c r="E221" s="8">
        <f>C221-D221</f>
        <v>14152494.17</v>
      </c>
      <c r="F221" s="5"/>
      <c r="G221" s="379" t="s">
        <v>160</v>
      </c>
      <c r="H221" s="379"/>
      <c r="I221" s="5">
        <f>C222</f>
        <v>11008486.390000001</v>
      </c>
      <c r="J221" s="5">
        <f>D222</f>
        <v>0</v>
      </c>
      <c r="K221" s="5">
        <f>I221-J221</f>
        <v>11008486.390000001</v>
      </c>
      <c r="L221" s="376"/>
      <c r="M221" s="376"/>
      <c r="N221" s="119"/>
    </row>
    <row r="222" spans="1:15" ht="15" customHeight="1" x14ac:dyDescent="0.25">
      <c r="A222" s="74" t="s">
        <v>161</v>
      </c>
      <c r="B222" s="70"/>
      <c r="C222" s="8">
        <f>N10</f>
        <v>11008486.390000001</v>
      </c>
      <c r="D222" s="8">
        <f>N14+N21+N26+N32+N38+N44+N95+N108+N117+N127+N208</f>
        <v>0</v>
      </c>
      <c r="E222" s="8">
        <f>C222-D222</f>
        <v>11008486.390000001</v>
      </c>
      <c r="F222" s="5"/>
      <c r="G222" s="378" t="s">
        <v>162</v>
      </c>
      <c r="H222" s="378"/>
      <c r="I222" s="144">
        <f>SUM(I219:I221)</f>
        <v>47174980.560000002</v>
      </c>
      <c r="J222" s="144">
        <f>SUM(J219:J221)</f>
        <v>121352.15</v>
      </c>
      <c r="K222" s="144">
        <f>SUM(K219:K221)</f>
        <v>47053628.409999996</v>
      </c>
      <c r="L222" s="375">
        <f>SUM(L219:M221)</f>
        <v>36045142.020000003</v>
      </c>
      <c r="M222" s="375"/>
      <c r="N222" s="68"/>
    </row>
    <row r="223" spans="1:15" ht="15" customHeight="1" x14ac:dyDescent="0.25">
      <c r="A223" s="71" t="s">
        <v>149</v>
      </c>
      <c r="B223" s="72"/>
      <c r="C223" s="73">
        <f>SUM(C220:C222)</f>
        <v>47174980.560000002</v>
      </c>
      <c r="D223" s="73">
        <f>SUM(D220:D222)</f>
        <v>96911.45</v>
      </c>
      <c r="E223" s="73">
        <f>SUM(E220:E222)</f>
        <v>47078069.109999999</v>
      </c>
      <c r="F223" s="5"/>
      <c r="G223" s="139"/>
      <c r="L223" s="68"/>
      <c r="M223" s="68"/>
      <c r="N223" s="68"/>
    </row>
    <row r="224" spans="1:15" ht="15" customHeight="1" x14ac:dyDescent="0.25">
      <c r="A224" s="4"/>
      <c r="C224" s="5">
        <f>C216-C223</f>
        <v>0</v>
      </c>
      <c r="D224" s="5">
        <f>D216-D223</f>
        <v>24440.7</v>
      </c>
      <c r="E224" s="5">
        <f>E216-E223</f>
        <v>-24440.699999995999</v>
      </c>
      <c r="F224" s="5"/>
      <c r="N224" s="68"/>
    </row>
    <row r="225" spans="1:15" ht="15" customHeight="1" x14ac:dyDescent="0.25">
      <c r="A225" s="4"/>
      <c r="F225" s="5"/>
      <c r="I225" s="68">
        <f>I222-C216</f>
        <v>0</v>
      </c>
      <c r="N225" s="68"/>
      <c r="O225" s="68"/>
    </row>
    <row r="226" spans="1:15" ht="15" customHeight="1" x14ac:dyDescent="0.25">
      <c r="A226" s="75"/>
      <c r="B226" s="9"/>
      <c r="C226" s="67" t="s">
        <v>163</v>
      </c>
      <c r="D226" s="67" t="s">
        <v>145</v>
      </c>
      <c r="E226" s="67" t="s">
        <v>164</v>
      </c>
      <c r="F226" s="76" t="s">
        <v>165</v>
      </c>
      <c r="K226" s="68"/>
      <c r="N226" s="68"/>
      <c r="O226" s="68"/>
    </row>
    <row r="227" spans="1:15" ht="15" customHeight="1" x14ac:dyDescent="0.25">
      <c r="A227" s="77"/>
      <c r="B227" s="67">
        <v>2024</v>
      </c>
      <c r="C227" s="8">
        <v>645903.81000000006</v>
      </c>
      <c r="D227" s="67"/>
      <c r="E227" s="67"/>
      <c r="F227" s="76"/>
      <c r="K227" s="68"/>
      <c r="N227" s="68"/>
      <c r="O227" s="68"/>
    </row>
    <row r="228" spans="1:15" ht="15" customHeight="1" x14ac:dyDescent="0.25">
      <c r="A228" s="77"/>
      <c r="B228" s="67">
        <v>2023</v>
      </c>
      <c r="C228" s="8">
        <f>8992264.36-5442264.36</f>
        <v>3550000</v>
      </c>
      <c r="D228" s="76">
        <v>0</v>
      </c>
      <c r="E228" s="192"/>
      <c r="F228" s="8">
        <f t="shared" ref="F228:F235" si="23">C228-D228-E228</f>
        <v>3550000</v>
      </c>
      <c r="K228" s="68"/>
      <c r="N228" s="68"/>
      <c r="O228" s="68"/>
    </row>
    <row r="229" spans="1:15" ht="15" customHeight="1" x14ac:dyDescent="0.25">
      <c r="A229" s="77"/>
      <c r="B229" s="67">
        <v>2022</v>
      </c>
      <c r="C229" s="8">
        <v>3565357.18</v>
      </c>
      <c r="D229" s="192">
        <f>O47+O48+O49+O200+O203+O201+O136</f>
        <v>0</v>
      </c>
      <c r="E229" s="192"/>
      <c r="F229" s="8">
        <f t="shared" si="23"/>
        <v>3565357.18</v>
      </c>
      <c r="I229" s="139"/>
      <c r="J229" s="68"/>
      <c r="K229" s="68"/>
      <c r="L229" s="68"/>
      <c r="M229" s="68"/>
      <c r="N229" s="68"/>
      <c r="O229" s="68"/>
    </row>
    <row r="230" spans="1:15" ht="15" customHeight="1" x14ac:dyDescent="0.25">
      <c r="A230" s="77"/>
      <c r="B230" s="67">
        <v>2021</v>
      </c>
      <c r="C230" s="8">
        <v>5400000</v>
      </c>
      <c r="D230" s="192">
        <v>0</v>
      </c>
      <c r="E230" s="137"/>
      <c r="F230" s="8">
        <f t="shared" si="23"/>
        <v>5400000</v>
      </c>
      <c r="I230" s="185" t="s">
        <v>166</v>
      </c>
      <c r="J230" s="68"/>
      <c r="K230" s="68"/>
      <c r="L230" s="68"/>
      <c r="M230" s="68"/>
      <c r="N230" s="68"/>
      <c r="O230" s="68"/>
    </row>
    <row r="231" spans="1:15" ht="15" customHeight="1" x14ac:dyDescent="0.25">
      <c r="A231" s="77"/>
      <c r="B231" s="67">
        <v>2020</v>
      </c>
      <c r="C231" s="8">
        <v>6303424.7000000002</v>
      </c>
      <c r="D231" s="192" t="str">
        <f>O138</f>
        <v/>
      </c>
      <c r="E231" s="137"/>
      <c r="F231" s="8">
        <f t="shared" si="23"/>
        <v>6303424.7000000002</v>
      </c>
      <c r="I231" s="185" t="s">
        <v>167</v>
      </c>
      <c r="J231" s="68"/>
      <c r="K231" s="68"/>
      <c r="L231" s="68"/>
      <c r="N231" s="68"/>
      <c r="O231" s="68"/>
    </row>
    <row r="232" spans="1:15" ht="15" customHeight="1" x14ac:dyDescent="0.25">
      <c r="A232" s="78" t="s">
        <v>168</v>
      </c>
      <c r="B232" s="67">
        <v>2019</v>
      </c>
      <c r="C232" s="5">
        <f>8919450-276100-89805</f>
        <v>8553545</v>
      </c>
      <c r="D232" s="8">
        <v>0</v>
      </c>
      <c r="E232" s="8"/>
      <c r="F232" s="8">
        <f t="shared" si="23"/>
        <v>8553545</v>
      </c>
      <c r="I232" s="186" t="s">
        <v>169</v>
      </c>
      <c r="J232" s="68"/>
      <c r="K232" s="68"/>
      <c r="L232" s="68"/>
      <c r="M232" s="68"/>
      <c r="N232" s="68"/>
      <c r="O232" s="68"/>
    </row>
    <row r="233" spans="1:15" ht="15" customHeight="1" x14ac:dyDescent="0.25">
      <c r="A233" s="78" t="s">
        <v>144</v>
      </c>
      <c r="B233" s="67">
        <v>2018</v>
      </c>
      <c r="C233" s="8">
        <v>2339826.94</v>
      </c>
      <c r="D233" s="8">
        <v>0</v>
      </c>
      <c r="E233" s="8"/>
      <c r="F233" s="8">
        <f t="shared" si="23"/>
        <v>2339826.94</v>
      </c>
      <c r="I233" s="68"/>
      <c r="N233" s="68"/>
      <c r="O233" s="68"/>
    </row>
    <row r="234" spans="1:15" ht="15" customHeight="1" x14ac:dyDescent="0.25">
      <c r="A234" s="77"/>
      <c r="B234" s="67">
        <v>2017</v>
      </c>
      <c r="C234" s="8">
        <f>9920996.5-2306300</f>
        <v>7614696.5</v>
      </c>
      <c r="D234" s="8">
        <v>0</v>
      </c>
      <c r="E234" s="8"/>
      <c r="F234" s="8">
        <f t="shared" si="23"/>
        <v>7614696.5</v>
      </c>
      <c r="N234" s="68"/>
      <c r="O234" s="68"/>
    </row>
    <row r="235" spans="1:15" ht="15" customHeight="1" x14ac:dyDescent="0.25">
      <c r="A235" s="77"/>
      <c r="B235" s="67">
        <v>2016</v>
      </c>
      <c r="C235" s="8">
        <v>4764916.66</v>
      </c>
      <c r="D235" s="8">
        <v>0</v>
      </c>
      <c r="E235" s="8"/>
      <c r="F235" s="8">
        <f t="shared" si="23"/>
        <v>4764916.66</v>
      </c>
      <c r="L235" s="68"/>
      <c r="M235" s="68"/>
      <c r="N235" s="68"/>
      <c r="O235" s="68"/>
    </row>
    <row r="236" spans="1:15" ht="15" customHeight="1" x14ac:dyDescent="0.25">
      <c r="A236" s="79"/>
      <c r="B236" s="80" t="s">
        <v>149</v>
      </c>
      <c r="C236" s="73">
        <f>SUM(C228:C235)</f>
        <v>42091766.979999997</v>
      </c>
      <c r="D236" s="73">
        <f>SUM(D228:D235)</f>
        <v>0</v>
      </c>
      <c r="E236" s="73">
        <f>SUM(E228:E235)</f>
        <v>0</v>
      </c>
      <c r="F236" s="73">
        <f>SUM(F228:F235)</f>
        <v>42091766.979999997</v>
      </c>
      <c r="L236" s="68"/>
      <c r="M236" s="68"/>
      <c r="N236" s="68"/>
    </row>
    <row r="237" spans="1:15" ht="15" customHeight="1" x14ac:dyDescent="0.25">
      <c r="A237" s="4"/>
      <c r="F237" s="5"/>
      <c r="L237" s="68"/>
      <c r="M237" s="68"/>
      <c r="N237" s="68"/>
    </row>
    <row r="238" spans="1:15" ht="15" customHeight="1" x14ac:dyDescent="0.25">
      <c r="A238" s="4"/>
      <c r="F238" s="5"/>
      <c r="L238" s="68"/>
      <c r="M238" s="68"/>
      <c r="N238" s="68"/>
    </row>
    <row r="239" spans="1:15" ht="15" customHeight="1" x14ac:dyDescent="0.25">
      <c r="A239" s="369" t="s">
        <v>170</v>
      </c>
      <c r="B239" s="370"/>
      <c r="C239" s="371"/>
      <c r="D239" s="67" t="s">
        <v>163</v>
      </c>
      <c r="E239" s="67" t="s">
        <v>171</v>
      </c>
      <c r="F239" s="76" t="s">
        <v>165</v>
      </c>
      <c r="L239" s="68"/>
      <c r="M239" s="68"/>
      <c r="N239" s="68"/>
    </row>
    <row r="240" spans="1:15" ht="15" customHeight="1" x14ac:dyDescent="0.25">
      <c r="A240" s="335" t="s">
        <v>172</v>
      </c>
      <c r="B240" s="336"/>
      <c r="C240" s="337"/>
      <c r="D240" s="8"/>
      <c r="E240" s="8"/>
      <c r="F240" s="8">
        <f>D240-E240</f>
        <v>0</v>
      </c>
      <c r="L240" s="68"/>
      <c r="M240" s="68"/>
      <c r="N240" s="68"/>
    </row>
    <row r="241" spans="1:14" ht="15" customHeight="1" x14ac:dyDescent="0.25">
      <c r="A241" s="335" t="s">
        <v>173</v>
      </c>
      <c r="B241" s="336"/>
      <c r="C241" s="337"/>
      <c r="D241" s="8"/>
      <c r="E241" s="8">
        <v>0</v>
      </c>
      <c r="F241" s="8">
        <f>D241-E241</f>
        <v>0</v>
      </c>
      <c r="L241" s="68"/>
      <c r="M241" s="68"/>
      <c r="N241" s="68"/>
    </row>
    <row r="242" spans="1:14" ht="15" customHeight="1" x14ac:dyDescent="0.25">
      <c r="A242" s="335" t="s">
        <v>172</v>
      </c>
      <c r="B242" s="336"/>
      <c r="C242" s="337"/>
      <c r="D242" s="8"/>
      <c r="E242" s="8">
        <v>0</v>
      </c>
      <c r="F242" s="8">
        <f>D242-E242</f>
        <v>0</v>
      </c>
      <c r="L242" s="68"/>
      <c r="M242" s="68"/>
      <c r="N242" s="68"/>
    </row>
    <row r="243" spans="1:14" ht="15" customHeight="1" x14ac:dyDescent="0.25">
      <c r="A243" s="365" t="s">
        <v>149</v>
      </c>
      <c r="B243" s="365"/>
      <c r="C243" s="365"/>
      <c r="D243" s="73">
        <f>SUM(D240:D242)</f>
        <v>0</v>
      </c>
      <c r="E243" s="73">
        <f>SUM(E240:E242)</f>
        <v>0</v>
      </c>
      <c r="F243" s="73">
        <f>SUM(F240:F242)</f>
        <v>0</v>
      </c>
      <c r="L243" s="68"/>
      <c r="M243" s="68"/>
      <c r="N243" s="68"/>
    </row>
    <row r="244" spans="1:14" ht="15" customHeight="1" x14ac:dyDescent="0.25">
      <c r="L244" s="68"/>
      <c r="M244" s="68"/>
      <c r="N244" s="68"/>
    </row>
    <row r="245" spans="1:14" ht="15" customHeight="1" x14ac:dyDescent="0.25">
      <c r="L245" s="68"/>
      <c r="M245" s="68"/>
      <c r="N245" s="68"/>
    </row>
    <row r="246" spans="1:14" ht="15" customHeight="1" x14ac:dyDescent="0.25">
      <c r="A246" s="366" t="s">
        <v>32</v>
      </c>
      <c r="B246" s="81"/>
      <c r="C246" s="67" t="s">
        <v>163</v>
      </c>
      <c r="D246" s="67" t="s">
        <v>174</v>
      </c>
      <c r="E246" s="76" t="s">
        <v>165</v>
      </c>
      <c r="L246" s="68"/>
      <c r="M246" s="68"/>
      <c r="N246" s="68"/>
    </row>
    <row r="247" spans="1:14" ht="15" customHeight="1" x14ac:dyDescent="0.25">
      <c r="A247" s="367"/>
      <c r="B247" s="82">
        <v>2020</v>
      </c>
      <c r="C247" s="8">
        <f>6683258.27</f>
        <v>6683258.2699999996</v>
      </c>
      <c r="D247" s="8"/>
      <c r="E247" s="8">
        <f>C247-D247</f>
        <v>6683258.2699999996</v>
      </c>
      <c r="L247" s="68"/>
      <c r="M247" s="68"/>
      <c r="N247" s="68"/>
    </row>
    <row r="248" spans="1:14" ht="15" customHeight="1" x14ac:dyDescent="0.25">
      <c r="A248" s="367"/>
      <c r="B248" s="82">
        <v>2021</v>
      </c>
      <c r="C248" s="8">
        <v>8583365.7699999996</v>
      </c>
      <c r="D248" s="9"/>
      <c r="E248" s="8">
        <f>C248-D248</f>
        <v>8583365.7699999996</v>
      </c>
      <c r="L248" s="68"/>
      <c r="M248" s="68"/>
      <c r="N248" s="68"/>
    </row>
    <row r="249" spans="1:14" ht="15" customHeight="1" x14ac:dyDescent="0.25">
      <c r="A249" s="367"/>
      <c r="B249" s="82">
        <v>2022</v>
      </c>
      <c r="C249" s="8">
        <v>21792849.48</v>
      </c>
      <c r="D249" s="9"/>
      <c r="E249" s="8">
        <f>C249-D249</f>
        <v>21792849.48</v>
      </c>
      <c r="L249" s="68"/>
      <c r="M249" s="68"/>
      <c r="N249" s="68"/>
    </row>
    <row r="250" spans="1:14" ht="15" customHeight="1" x14ac:dyDescent="0.25">
      <c r="A250" s="367"/>
      <c r="B250" s="82">
        <v>2023</v>
      </c>
      <c r="C250" s="8">
        <v>12972600.92</v>
      </c>
      <c r="D250" s="9"/>
      <c r="E250" s="8">
        <f>C250-D250</f>
        <v>12972600.92</v>
      </c>
      <c r="N250" s="68"/>
    </row>
    <row r="251" spans="1:14" ht="15" customHeight="1" x14ac:dyDescent="0.25">
      <c r="A251" s="367"/>
      <c r="B251" s="82">
        <v>2024</v>
      </c>
      <c r="C251" s="8">
        <v>10702815.039999999</v>
      </c>
      <c r="D251" s="9"/>
      <c r="E251" s="8">
        <f>C251-D251</f>
        <v>10702815.039999999</v>
      </c>
      <c r="N251" s="68"/>
    </row>
    <row r="252" spans="1:14" ht="15" customHeight="1" x14ac:dyDescent="0.25">
      <c r="A252" s="368"/>
      <c r="B252" s="83" t="s">
        <v>149</v>
      </c>
      <c r="C252" s="73">
        <f>SUM(C247:C251)</f>
        <v>60734889.479999997</v>
      </c>
      <c r="D252" s="73">
        <f>SUM(D247:D251)</f>
        <v>0</v>
      </c>
      <c r="E252" s="73">
        <f>SUM(E247:E251)</f>
        <v>60734889.479999997</v>
      </c>
    </row>
  </sheetData>
  <sheetProtection formatCells="0" formatColumns="0" formatRows="0" insertColumns="0" insertRows="0" insertHyperlinks="0" deleteColumns="0" deleteRows="0" sort="0" autoFilter="0" pivotTables="0"/>
  <mergeCells count="69">
    <mergeCell ref="L221:M221"/>
    <mergeCell ref="L220:M220"/>
    <mergeCell ref="L219:M219"/>
    <mergeCell ref="G222:H222"/>
    <mergeCell ref="G221:H221"/>
    <mergeCell ref="G220:H220"/>
    <mergeCell ref="G219:H219"/>
    <mergeCell ref="G218:H218"/>
    <mergeCell ref="M8:M9"/>
    <mergeCell ref="L218:M218"/>
    <mergeCell ref="A240:C240"/>
    <mergeCell ref="A119:F119"/>
    <mergeCell ref="A60:B60"/>
    <mergeCell ref="A61:B61"/>
    <mergeCell ref="A62:F62"/>
    <mergeCell ref="A95:B95"/>
    <mergeCell ref="A96:B96"/>
    <mergeCell ref="A97:F97"/>
    <mergeCell ref="A108:B108"/>
    <mergeCell ref="A109:B109"/>
    <mergeCell ref="A110:F110"/>
    <mergeCell ref="A117:B117"/>
    <mergeCell ref="L222:M222"/>
    <mergeCell ref="A243:C243"/>
    <mergeCell ref="A246:A252"/>
    <mergeCell ref="A127:B127"/>
    <mergeCell ref="A128:B128"/>
    <mergeCell ref="A129:F129"/>
    <mergeCell ref="A208:B208"/>
    <mergeCell ref="A209:B209"/>
    <mergeCell ref="A239:C239"/>
    <mergeCell ref="A242:C242"/>
    <mergeCell ref="A16:F16"/>
    <mergeCell ref="A21:B21"/>
    <mergeCell ref="A22:B22"/>
    <mergeCell ref="A118:B118"/>
    <mergeCell ref="A46:F46"/>
    <mergeCell ref="A26:B26"/>
    <mergeCell ref="A27:B27"/>
    <mergeCell ref="A28:F28"/>
    <mergeCell ref="A32:B32"/>
    <mergeCell ref="A33:B33"/>
    <mergeCell ref="A34:F34"/>
    <mergeCell ref="A38:B38"/>
    <mergeCell ref="A39:B39"/>
    <mergeCell ref="A40:F40"/>
    <mergeCell ref="A44:B44"/>
    <mergeCell ref="A45:B45"/>
    <mergeCell ref="G8:H8"/>
    <mergeCell ref="J8:K8"/>
    <mergeCell ref="L8:L9"/>
    <mergeCell ref="A14:B14"/>
    <mergeCell ref="A15:B15"/>
    <mergeCell ref="O8:O9"/>
    <mergeCell ref="A241:C241"/>
    <mergeCell ref="N8:N9"/>
    <mergeCell ref="A11:F11"/>
    <mergeCell ref="A1:K1"/>
    <mergeCell ref="A2:K2"/>
    <mergeCell ref="A3:K3"/>
    <mergeCell ref="A5:K5"/>
    <mergeCell ref="A6:K6"/>
    <mergeCell ref="A8:A10"/>
    <mergeCell ref="B8:B10"/>
    <mergeCell ref="C8:C10"/>
    <mergeCell ref="D8:D10"/>
    <mergeCell ref="E8:E10"/>
    <mergeCell ref="A23:F23"/>
    <mergeCell ref="F8:F10"/>
  </mergeCells>
  <printOptions horizontalCentered="1"/>
  <pageMargins left="0.1" right="0.1" top="0.5" bottom="0.3" header="0.3" footer="0.3"/>
  <pageSetup paperSize="139" scale="70" orientation="landscape" r:id="rId1"/>
  <rowBreaks count="1" manualBreakCount="1">
    <brk id="20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8"/>
  <sheetViews>
    <sheetView view="pageBreakPreview" zoomScale="115" workbookViewId="0">
      <selection activeCell="E13" sqref="E13"/>
    </sheetView>
  </sheetViews>
  <sheetFormatPr defaultRowHeight="15" x14ac:dyDescent="0.25"/>
  <cols>
    <col min="1" max="1" width="8.42578125" style="129" customWidth="1"/>
    <col min="2" max="2" width="9.42578125" style="129" customWidth="1"/>
    <col min="3" max="3" width="12.140625" style="129" customWidth="1"/>
    <col min="4" max="4" width="19.5703125" style="129" customWidth="1"/>
    <col min="5" max="5" width="29" style="129" customWidth="1"/>
    <col min="6" max="6" width="9.85546875" style="255" hidden="1" customWidth="1"/>
    <col min="7" max="7" width="13" style="255" customWidth="1"/>
    <col min="8" max="8" width="13.7109375" style="255" customWidth="1"/>
    <col min="9" max="9" width="12.42578125" style="256" customWidth="1"/>
    <col min="10" max="10" width="12.42578125" style="257" customWidth="1"/>
    <col min="11" max="11" width="13.7109375" style="255" customWidth="1"/>
    <col min="12" max="12" width="13.140625" style="255" customWidth="1"/>
    <col min="13" max="13" width="8.7109375" style="255" customWidth="1"/>
    <col min="14" max="14" width="9.7109375" style="258" hidden="1" customWidth="1"/>
    <col min="15" max="16" width="11.7109375" style="129" customWidth="1"/>
    <col min="17" max="17" width="9" style="129" customWidth="1"/>
    <col min="18" max="18" width="13.42578125" style="165" customWidth="1"/>
    <col min="19" max="19" width="9.140625" style="162" customWidth="1"/>
    <col min="20" max="21" width="9.140625" style="4" customWidth="1"/>
    <col min="22" max="22" width="9.140625" style="127" customWidth="1"/>
  </cols>
  <sheetData>
    <row r="1" spans="1:21" s="193" customFormat="1" ht="21" customHeight="1" x14ac:dyDescent="0.25">
      <c r="A1" s="193" t="s">
        <v>175</v>
      </c>
      <c r="F1" s="194"/>
      <c r="G1" s="194"/>
      <c r="H1" s="194"/>
      <c r="I1" s="195"/>
      <c r="J1" s="206"/>
      <c r="K1" s="194"/>
      <c r="L1" s="194"/>
      <c r="M1" s="194"/>
      <c r="N1" s="181"/>
      <c r="R1" s="278"/>
      <c r="S1" s="196"/>
    </row>
    <row r="2" spans="1:21" s="150" customFormat="1" ht="12" x14ac:dyDescent="0.2">
      <c r="A2" s="380" t="s">
        <v>176</v>
      </c>
      <c r="B2" s="381" t="s">
        <v>177</v>
      </c>
      <c r="C2" s="380" t="s">
        <v>178</v>
      </c>
      <c r="D2" s="381" t="s">
        <v>179</v>
      </c>
      <c r="E2" s="381" t="s">
        <v>180</v>
      </c>
      <c r="F2" s="385" t="s">
        <v>181</v>
      </c>
      <c r="G2" s="380" t="s">
        <v>182</v>
      </c>
      <c r="H2" s="380" t="s">
        <v>183</v>
      </c>
      <c r="I2" s="383" t="s">
        <v>184</v>
      </c>
      <c r="J2" s="384" t="s">
        <v>185</v>
      </c>
      <c r="K2" s="380" t="s">
        <v>186</v>
      </c>
      <c r="L2" s="380" t="s">
        <v>187</v>
      </c>
      <c r="M2" s="380" t="s">
        <v>188</v>
      </c>
      <c r="N2" s="382" t="s">
        <v>189</v>
      </c>
      <c r="O2" s="380" t="s">
        <v>190</v>
      </c>
      <c r="P2" s="380" t="s">
        <v>191</v>
      </c>
      <c r="Q2" s="381" t="s">
        <v>192</v>
      </c>
      <c r="R2" s="279"/>
      <c r="S2" s="161"/>
      <c r="T2" s="2"/>
      <c r="U2" s="2"/>
    </row>
    <row r="3" spans="1:21" s="150" customFormat="1" ht="12" x14ac:dyDescent="0.2">
      <c r="A3" s="380"/>
      <c r="B3" s="381"/>
      <c r="C3" s="380"/>
      <c r="D3" s="381"/>
      <c r="E3" s="381"/>
      <c r="F3" s="385"/>
      <c r="G3" s="380"/>
      <c r="H3" s="380"/>
      <c r="I3" s="383"/>
      <c r="J3" s="384"/>
      <c r="K3" s="380"/>
      <c r="L3" s="380"/>
      <c r="M3" s="380"/>
      <c r="N3" s="382"/>
      <c r="O3" s="380"/>
      <c r="P3" s="380"/>
      <c r="Q3" s="381"/>
      <c r="R3" s="279"/>
      <c r="S3" s="161"/>
      <c r="T3" s="2"/>
      <c r="U3" s="2"/>
    </row>
    <row r="4" spans="1:21" s="118" customFormat="1" ht="12.75" customHeight="1" x14ac:dyDescent="0.2">
      <c r="A4" s="386" t="s">
        <v>97</v>
      </c>
      <c r="B4" s="387"/>
      <c r="C4" s="200"/>
      <c r="D4" s="201"/>
      <c r="E4" s="201"/>
      <c r="F4" s="199"/>
      <c r="G4" s="200"/>
      <c r="H4" s="200"/>
      <c r="I4" s="203"/>
      <c r="J4" s="208"/>
      <c r="K4" s="200"/>
      <c r="L4" s="200"/>
      <c r="M4" s="200"/>
      <c r="N4" s="202"/>
      <c r="O4" s="200"/>
      <c r="P4" s="200"/>
      <c r="Q4" s="201"/>
      <c r="R4" s="165"/>
      <c r="S4" s="162"/>
      <c r="T4" s="4"/>
      <c r="U4" s="4"/>
    </row>
    <row r="5" spans="1:21" s="151" customFormat="1" ht="40.5" customHeight="1" x14ac:dyDescent="0.25">
      <c r="A5" s="46">
        <v>45694</v>
      </c>
      <c r="B5" s="151" t="s">
        <v>193</v>
      </c>
      <c r="C5" s="50" t="s">
        <v>99</v>
      </c>
      <c r="D5" s="49" t="s">
        <v>100</v>
      </c>
      <c r="E5" s="48" t="s">
        <v>101</v>
      </c>
      <c r="F5" s="211"/>
      <c r="G5" s="211"/>
      <c r="H5" s="214"/>
      <c r="I5" s="215"/>
      <c r="J5" s="216"/>
      <c r="K5" s="217"/>
      <c r="L5" s="218"/>
      <c r="M5" s="218"/>
      <c r="N5" s="214"/>
      <c r="O5" s="211"/>
      <c r="P5" s="219"/>
      <c r="Q5" s="219"/>
      <c r="R5" s="280"/>
      <c r="S5" s="163"/>
      <c r="T5" s="163"/>
      <c r="U5" s="163"/>
    </row>
    <row r="6" spans="1:21" s="151" customFormat="1" ht="36" customHeight="1" x14ac:dyDescent="0.25">
      <c r="A6" s="46">
        <v>45701</v>
      </c>
      <c r="B6" s="151" t="s">
        <v>193</v>
      </c>
      <c r="C6" s="48" t="s">
        <v>102</v>
      </c>
      <c r="D6" s="49" t="s">
        <v>103</v>
      </c>
      <c r="E6" s="47" t="s">
        <v>104</v>
      </c>
      <c r="F6" s="211"/>
      <c r="G6" s="211"/>
      <c r="H6" s="214"/>
      <c r="I6" s="215"/>
      <c r="J6" s="216"/>
      <c r="K6" s="217"/>
      <c r="L6" s="218"/>
      <c r="M6" s="218"/>
      <c r="N6" s="214"/>
      <c r="O6" s="211"/>
      <c r="P6" s="219"/>
      <c r="Q6" s="219"/>
      <c r="R6" s="280"/>
      <c r="S6" s="163"/>
      <c r="T6" s="163"/>
      <c r="U6" s="163"/>
    </row>
    <row r="7" spans="1:21" s="151" customFormat="1" ht="62.25" customHeight="1" x14ac:dyDescent="0.25">
      <c r="A7" s="320">
        <v>45707</v>
      </c>
      <c r="B7" s="151" t="s">
        <v>193</v>
      </c>
      <c r="C7" s="48" t="s">
        <v>105</v>
      </c>
      <c r="D7" s="49" t="s">
        <v>100</v>
      </c>
      <c r="E7" s="321" t="s">
        <v>106</v>
      </c>
      <c r="F7" s="211"/>
      <c r="G7" s="211"/>
      <c r="H7" s="214"/>
      <c r="I7" s="215"/>
      <c r="J7" s="216"/>
      <c r="K7" s="217"/>
      <c r="L7" s="218"/>
      <c r="M7" s="218"/>
      <c r="N7" s="214"/>
      <c r="O7" s="211"/>
      <c r="P7" s="219"/>
      <c r="Q7" s="219"/>
      <c r="R7" s="280"/>
      <c r="S7" s="163"/>
      <c r="T7" s="163"/>
      <c r="U7" s="163"/>
    </row>
    <row r="8" spans="1:21" s="151" customFormat="1" ht="36" customHeight="1" x14ac:dyDescent="0.25">
      <c r="A8" s="325"/>
      <c r="B8" s="326"/>
      <c r="C8" s="210"/>
      <c r="D8" s="212"/>
      <c r="E8" s="212"/>
      <c r="F8" s="211"/>
      <c r="G8" s="211"/>
      <c r="H8" s="214"/>
      <c r="I8" s="215"/>
      <c r="J8" s="216"/>
      <c r="K8" s="217"/>
      <c r="L8" s="218"/>
      <c r="M8" s="218"/>
      <c r="N8" s="214"/>
      <c r="O8" s="211"/>
      <c r="P8" s="219"/>
      <c r="Q8" s="219"/>
      <c r="R8" s="280"/>
      <c r="S8" s="163"/>
      <c r="T8" s="163"/>
      <c r="U8" s="163"/>
    </row>
    <row r="9" spans="1:21" s="151" customFormat="1" ht="15" customHeight="1" x14ac:dyDescent="0.25">
      <c r="A9" s="386" t="s">
        <v>109</v>
      </c>
      <c r="B9" s="387"/>
      <c r="C9" s="218"/>
      <c r="D9" s="221"/>
      <c r="E9" s="221"/>
      <c r="F9" s="214"/>
      <c r="G9" s="214"/>
      <c r="H9" s="214"/>
      <c r="I9" s="215"/>
      <c r="J9" s="216"/>
      <c r="K9" s="217"/>
      <c r="L9" s="218"/>
      <c r="M9" s="218"/>
      <c r="N9" s="214"/>
      <c r="O9" s="214"/>
      <c r="P9" s="219"/>
      <c r="Q9" s="219"/>
      <c r="R9" s="280"/>
      <c r="S9" s="163"/>
      <c r="T9" s="163"/>
      <c r="U9" s="163"/>
    </row>
    <row r="10" spans="1:21" s="151" customFormat="1" ht="42.75" customHeight="1" x14ac:dyDescent="0.25">
      <c r="A10" s="209"/>
      <c r="B10" s="210"/>
      <c r="C10" s="211"/>
      <c r="D10" s="212"/>
      <c r="E10" s="213"/>
      <c r="F10" s="211"/>
      <c r="G10" s="211"/>
      <c r="H10" s="214"/>
      <c r="I10" s="215"/>
      <c r="J10" s="216"/>
      <c r="K10" s="222"/>
      <c r="L10" s="218"/>
      <c r="M10" s="218"/>
      <c r="N10" s="214"/>
      <c r="O10" s="211"/>
      <c r="P10" s="219"/>
      <c r="Q10" s="219"/>
      <c r="R10" s="280"/>
      <c r="S10" s="163"/>
      <c r="T10" s="163"/>
      <c r="U10" s="163"/>
    </row>
    <row r="11" spans="1:21" s="151" customFormat="1" ht="30.75" customHeight="1" x14ac:dyDescent="0.25">
      <c r="A11" s="209"/>
      <c r="B11" s="220"/>
      <c r="C11" s="210"/>
      <c r="D11" s="212"/>
      <c r="E11" s="212"/>
      <c r="F11" s="211"/>
      <c r="G11" s="211"/>
      <c r="H11" s="214"/>
      <c r="I11" s="215"/>
      <c r="J11" s="216"/>
      <c r="K11" s="218"/>
      <c r="L11" s="218"/>
      <c r="M11" s="218"/>
      <c r="N11" s="223"/>
      <c r="O11" s="211"/>
      <c r="P11" s="219"/>
      <c r="Q11" s="219"/>
      <c r="R11" s="280"/>
      <c r="S11" s="163"/>
      <c r="T11" s="163"/>
      <c r="U11" s="163"/>
    </row>
    <row r="12" spans="1:21" s="151" customFormat="1" ht="15" customHeight="1" x14ac:dyDescent="0.25">
      <c r="A12" s="386" t="s">
        <v>112</v>
      </c>
      <c r="B12" s="387"/>
      <c r="C12" s="210"/>
      <c r="D12" s="212"/>
      <c r="E12" s="212"/>
      <c r="F12" s="211"/>
      <c r="G12" s="211"/>
      <c r="H12" s="214"/>
      <c r="I12" s="215"/>
      <c r="J12" s="216"/>
      <c r="K12" s="218"/>
      <c r="L12" s="218"/>
      <c r="M12" s="218"/>
      <c r="N12" s="223"/>
      <c r="O12" s="211"/>
      <c r="P12" s="219"/>
      <c r="Q12" s="219"/>
      <c r="R12" s="280"/>
      <c r="S12" s="163"/>
      <c r="T12" s="163"/>
      <c r="U12" s="163"/>
    </row>
    <row r="13" spans="1:21" s="151" customFormat="1" ht="48.75" customHeight="1" x14ac:dyDescent="0.25">
      <c r="A13" s="209">
        <v>45755</v>
      </c>
      <c r="B13" s="151" t="s">
        <v>98</v>
      </c>
      <c r="C13" s="211" t="s">
        <v>113</v>
      </c>
      <c r="D13" s="212" t="s">
        <v>116</v>
      </c>
      <c r="E13" s="47" t="s">
        <v>104</v>
      </c>
      <c r="F13" s="211"/>
      <c r="G13" s="211"/>
      <c r="H13" s="214"/>
      <c r="I13" s="215"/>
      <c r="J13" s="216"/>
      <c r="K13" s="222"/>
      <c r="L13" s="218"/>
      <c r="M13" s="218"/>
      <c r="N13" s="214"/>
      <c r="O13" s="211"/>
      <c r="P13" s="219"/>
      <c r="Q13" s="219"/>
      <c r="R13" s="280"/>
      <c r="S13" s="163"/>
      <c r="T13" s="163"/>
      <c r="U13" s="163"/>
    </row>
    <row r="14" spans="1:21" s="151" customFormat="1" ht="48.75" customHeight="1" x14ac:dyDescent="0.25">
      <c r="A14" s="209">
        <v>45755</v>
      </c>
      <c r="B14" s="151" t="s">
        <v>98</v>
      </c>
      <c r="C14" s="211" t="s">
        <v>115</v>
      </c>
      <c r="D14" s="212" t="s">
        <v>114</v>
      </c>
      <c r="E14" s="47" t="s">
        <v>104</v>
      </c>
      <c r="F14" s="211"/>
      <c r="G14" s="211"/>
      <c r="H14" s="214"/>
      <c r="I14" s="215"/>
      <c r="J14" s="216"/>
      <c r="K14" s="222"/>
      <c r="L14" s="218"/>
      <c r="M14" s="218"/>
      <c r="N14" s="214"/>
      <c r="O14" s="211"/>
      <c r="P14" s="219"/>
      <c r="Q14" s="219"/>
      <c r="R14" s="280"/>
      <c r="S14" s="163"/>
      <c r="T14" s="163"/>
      <c r="U14" s="163"/>
    </row>
    <row r="15" spans="1:21" s="151" customFormat="1" ht="33" customHeight="1" x14ac:dyDescent="0.25">
      <c r="A15" s="209"/>
      <c r="B15" s="220"/>
      <c r="C15" s="210"/>
      <c r="D15" s="212"/>
      <c r="E15" s="212"/>
      <c r="F15" s="211"/>
      <c r="G15" s="211"/>
      <c r="H15" s="214"/>
      <c r="I15" s="215"/>
      <c r="J15" s="216"/>
      <c r="K15" s="217"/>
      <c r="L15" s="218"/>
      <c r="M15" s="218"/>
      <c r="N15" s="214"/>
      <c r="O15" s="211"/>
      <c r="P15" s="219"/>
      <c r="Q15" s="219"/>
      <c r="R15" s="280"/>
      <c r="S15" s="163"/>
      <c r="T15" s="163"/>
      <c r="U15" s="163"/>
    </row>
    <row r="16" spans="1:21" s="151" customFormat="1" ht="14.25" customHeight="1" x14ac:dyDescent="0.25">
      <c r="A16" s="386" t="s">
        <v>119</v>
      </c>
      <c r="B16" s="387"/>
      <c r="C16" s="210"/>
      <c r="D16" s="212"/>
      <c r="E16" s="212"/>
      <c r="F16" s="211"/>
      <c r="G16" s="211"/>
      <c r="H16" s="214"/>
      <c r="I16" s="215"/>
      <c r="J16" s="216"/>
      <c r="K16" s="217"/>
      <c r="L16" s="218"/>
      <c r="M16" s="218"/>
      <c r="N16" s="214"/>
      <c r="O16" s="211"/>
      <c r="P16" s="219"/>
      <c r="Q16" s="219"/>
      <c r="R16" s="280"/>
      <c r="S16" s="163"/>
      <c r="T16" s="163"/>
      <c r="U16" s="163"/>
    </row>
    <row r="17" spans="1:21" s="151" customFormat="1" ht="31.5" customHeight="1" x14ac:dyDescent="0.25">
      <c r="A17" s="209"/>
      <c r="B17" s="220"/>
      <c r="C17" s="210"/>
      <c r="D17" s="212"/>
      <c r="E17" s="212"/>
      <c r="F17" s="211"/>
      <c r="G17" s="211"/>
      <c r="H17" s="214"/>
      <c r="I17" s="215"/>
      <c r="J17" s="216"/>
      <c r="K17" s="217"/>
      <c r="L17" s="218"/>
      <c r="M17" s="218"/>
      <c r="N17" s="214"/>
      <c r="O17" s="211"/>
      <c r="P17" s="219"/>
      <c r="Q17" s="219"/>
      <c r="R17" s="280"/>
      <c r="S17" s="163"/>
      <c r="T17" s="163"/>
      <c r="U17" s="163"/>
    </row>
    <row r="18" spans="1:21" s="151" customFormat="1" ht="14.25" customHeight="1" x14ac:dyDescent="0.25">
      <c r="A18" s="386" t="s">
        <v>122</v>
      </c>
      <c r="B18" s="387"/>
      <c r="C18" s="210"/>
      <c r="D18" s="212"/>
      <c r="E18" s="212"/>
      <c r="F18" s="211"/>
      <c r="G18" s="211"/>
      <c r="H18" s="214"/>
      <c r="I18" s="215"/>
      <c r="J18" s="216"/>
      <c r="K18" s="217"/>
      <c r="L18" s="218"/>
      <c r="M18" s="218"/>
      <c r="N18" s="214"/>
      <c r="O18" s="211"/>
      <c r="P18" s="219"/>
      <c r="Q18" s="219"/>
      <c r="R18" s="280"/>
      <c r="S18" s="163"/>
      <c r="T18" s="163"/>
      <c r="U18" s="163"/>
    </row>
    <row r="19" spans="1:21" s="151" customFormat="1" ht="36" customHeight="1" x14ac:dyDescent="0.25">
      <c r="A19" s="209"/>
      <c r="B19" s="220"/>
      <c r="C19" s="210"/>
      <c r="D19" s="212"/>
      <c r="E19" s="213"/>
      <c r="F19" s="211"/>
      <c r="G19" s="211"/>
      <c r="H19" s="211"/>
      <c r="I19" s="215"/>
      <c r="J19" s="216"/>
      <c r="K19" s="217"/>
      <c r="L19" s="218"/>
      <c r="M19" s="218"/>
      <c r="N19" s="214"/>
      <c r="O19" s="211"/>
      <c r="P19" s="219"/>
      <c r="Q19" s="219"/>
      <c r="R19" s="280"/>
      <c r="S19" s="163"/>
      <c r="T19" s="163"/>
      <c r="U19" s="163"/>
    </row>
    <row r="20" spans="1:21" s="151" customFormat="1" ht="14.25" customHeight="1" x14ac:dyDescent="0.25">
      <c r="A20" s="386" t="s">
        <v>125</v>
      </c>
      <c r="B20" s="387"/>
      <c r="C20" s="218"/>
      <c r="D20" s="221"/>
      <c r="E20" s="221"/>
      <c r="F20" s="214"/>
      <c r="G20" s="214"/>
      <c r="H20" s="214"/>
      <c r="I20" s="215"/>
      <c r="J20" s="216"/>
      <c r="K20" s="217"/>
      <c r="L20" s="218"/>
      <c r="M20" s="218"/>
      <c r="N20" s="214"/>
      <c r="O20" s="214"/>
      <c r="P20" s="219"/>
      <c r="Q20" s="219"/>
      <c r="R20" s="280"/>
      <c r="S20" s="163"/>
      <c r="T20" s="163"/>
      <c r="U20" s="163"/>
    </row>
    <row r="21" spans="1:21" s="205" customFormat="1" ht="42.75" customHeight="1" x14ac:dyDescent="0.25">
      <c r="A21" s="224"/>
      <c r="B21" s="225"/>
      <c r="C21" s="226"/>
      <c r="D21" s="227"/>
      <c r="E21" s="228"/>
      <c r="F21" s="226"/>
      <c r="G21" s="226"/>
      <c r="H21" s="226"/>
      <c r="I21" s="229"/>
      <c r="J21" s="230"/>
      <c r="K21" s="231"/>
      <c r="L21" s="232"/>
      <c r="M21" s="232"/>
      <c r="N21" s="233"/>
      <c r="O21" s="226"/>
      <c r="P21" s="232"/>
      <c r="Q21" s="226"/>
      <c r="R21" s="281"/>
      <c r="S21" s="204"/>
      <c r="T21" s="204"/>
      <c r="U21" s="204"/>
    </row>
    <row r="22" spans="1:21" s="205" customFormat="1" ht="42.75" customHeight="1" x14ac:dyDescent="0.25">
      <c r="A22" s="224"/>
      <c r="B22" s="225"/>
      <c r="C22" s="226"/>
      <c r="D22" s="227"/>
      <c r="E22" s="228"/>
      <c r="F22" s="226"/>
      <c r="G22" s="226"/>
      <c r="H22" s="226"/>
      <c r="I22" s="229"/>
      <c r="J22" s="230"/>
      <c r="K22" s="231"/>
      <c r="L22" s="232"/>
      <c r="M22" s="232"/>
      <c r="N22" s="233"/>
      <c r="O22" s="226"/>
      <c r="P22" s="232"/>
      <c r="Q22" s="226"/>
      <c r="R22" s="281"/>
      <c r="S22" s="204"/>
      <c r="T22" s="204"/>
      <c r="U22" s="204"/>
    </row>
    <row r="23" spans="1:21" s="205" customFormat="1" ht="42.75" customHeight="1" x14ac:dyDescent="0.25">
      <c r="A23" s="224"/>
      <c r="B23" s="225"/>
      <c r="C23" s="226"/>
      <c r="D23" s="227"/>
      <c r="E23" s="228"/>
      <c r="F23" s="226"/>
      <c r="G23" s="226"/>
      <c r="H23" s="233"/>
      <c r="I23" s="229"/>
      <c r="J23" s="230"/>
      <c r="K23" s="231"/>
      <c r="L23" s="232"/>
      <c r="M23" s="232"/>
      <c r="N23" s="233"/>
      <c r="O23" s="226"/>
      <c r="P23" s="232"/>
      <c r="Q23" s="226"/>
      <c r="R23" s="281"/>
      <c r="S23" s="204"/>
      <c r="T23" s="204"/>
      <c r="U23" s="204"/>
    </row>
    <row r="24" spans="1:21" s="151" customFormat="1" ht="54" customHeight="1" x14ac:dyDescent="0.25">
      <c r="A24" s="209"/>
      <c r="B24" s="210"/>
      <c r="C24" s="211"/>
      <c r="D24" s="212"/>
      <c r="E24" s="213"/>
      <c r="F24" s="211"/>
      <c r="G24" s="211"/>
      <c r="H24" s="234"/>
      <c r="I24" s="215"/>
      <c r="J24" s="216"/>
      <c r="K24" s="222"/>
      <c r="L24" s="218"/>
      <c r="M24" s="218"/>
      <c r="N24" s="214"/>
      <c r="O24" s="211"/>
      <c r="P24" s="218"/>
      <c r="Q24" s="218"/>
      <c r="R24" s="280"/>
      <c r="S24" s="163"/>
      <c r="T24" s="163"/>
      <c r="U24" s="163"/>
    </row>
    <row r="25" spans="1:21" s="151" customFormat="1" ht="54" customHeight="1" x14ac:dyDescent="0.25">
      <c r="A25" s="209"/>
      <c r="B25" s="210"/>
      <c r="C25" s="211"/>
      <c r="D25" s="212"/>
      <c r="E25" s="213"/>
      <c r="F25" s="211"/>
      <c r="G25" s="211"/>
      <c r="H25" s="214"/>
      <c r="I25" s="215"/>
      <c r="J25" s="216"/>
      <c r="K25" s="222"/>
      <c r="L25" s="218"/>
      <c r="M25" s="218"/>
      <c r="N25" s="214"/>
      <c r="O25" s="211"/>
      <c r="P25" s="218"/>
      <c r="Q25" s="218"/>
      <c r="R25" s="280"/>
      <c r="S25" s="163"/>
      <c r="T25" s="163"/>
      <c r="U25" s="163"/>
    </row>
    <row r="26" spans="1:21" s="151" customFormat="1" ht="54" customHeight="1" x14ac:dyDescent="0.25">
      <c r="A26" s="209"/>
      <c r="B26" s="210"/>
      <c r="C26" s="211"/>
      <c r="D26" s="212"/>
      <c r="E26" s="213"/>
      <c r="F26" s="211"/>
      <c r="G26" s="211"/>
      <c r="H26" s="211"/>
      <c r="I26" s="215"/>
      <c r="J26" s="216"/>
      <c r="K26" s="222"/>
      <c r="L26" s="218"/>
      <c r="M26" s="218"/>
      <c r="N26" s="214"/>
      <c r="O26" s="211"/>
      <c r="P26" s="218"/>
      <c r="Q26" s="218"/>
      <c r="R26" s="280"/>
      <c r="S26" s="163"/>
      <c r="T26" s="163"/>
      <c r="U26" s="163"/>
    </row>
    <row r="27" spans="1:21" s="151" customFormat="1" ht="54" customHeight="1" x14ac:dyDescent="0.25">
      <c r="A27" s="209"/>
      <c r="B27" s="210"/>
      <c r="C27" s="211"/>
      <c r="D27" s="212"/>
      <c r="E27" s="213"/>
      <c r="F27" s="211"/>
      <c r="G27" s="211"/>
      <c r="H27" s="211"/>
      <c r="I27" s="215"/>
      <c r="J27" s="216"/>
      <c r="K27" s="222"/>
      <c r="L27" s="218"/>
      <c r="M27" s="218"/>
      <c r="N27" s="214"/>
      <c r="O27" s="211"/>
      <c r="P27" s="218"/>
      <c r="Q27" s="218"/>
      <c r="R27" s="280"/>
      <c r="S27" s="163"/>
      <c r="T27" s="163"/>
      <c r="U27" s="163"/>
    </row>
    <row r="28" spans="1:21" s="151" customFormat="1" ht="54" customHeight="1" x14ac:dyDescent="0.25">
      <c r="A28" s="209"/>
      <c r="B28" s="210"/>
      <c r="C28" s="211"/>
      <c r="D28" s="212"/>
      <c r="E28" s="213"/>
      <c r="F28" s="211"/>
      <c r="G28" s="211"/>
      <c r="H28" s="211"/>
      <c r="I28" s="215"/>
      <c r="J28" s="216"/>
      <c r="K28" s="222"/>
      <c r="L28" s="218"/>
      <c r="M28" s="218"/>
      <c r="N28" s="214"/>
      <c r="O28" s="211"/>
      <c r="P28" s="218"/>
      <c r="Q28" s="218"/>
      <c r="R28" s="280"/>
      <c r="S28" s="163"/>
      <c r="T28" s="163"/>
      <c r="U28" s="163"/>
    </row>
    <row r="29" spans="1:21" s="151" customFormat="1" ht="54" customHeight="1" x14ac:dyDescent="0.25">
      <c r="A29" s="209"/>
      <c r="B29" s="210"/>
      <c r="C29" s="211"/>
      <c r="D29" s="212"/>
      <c r="E29" s="213"/>
      <c r="F29" s="211"/>
      <c r="G29" s="211"/>
      <c r="H29" s="211"/>
      <c r="I29" s="215"/>
      <c r="J29" s="216"/>
      <c r="K29" s="222"/>
      <c r="L29" s="218"/>
      <c r="M29" s="218"/>
      <c r="N29" s="214"/>
      <c r="O29" s="211"/>
      <c r="P29" s="218"/>
      <c r="Q29" s="218"/>
      <c r="R29" s="280"/>
      <c r="S29" s="163"/>
      <c r="T29" s="163"/>
      <c r="U29" s="163"/>
    </row>
    <row r="30" spans="1:21" s="151" customFormat="1" ht="54" customHeight="1" x14ac:dyDescent="0.25">
      <c r="A30" s="209"/>
      <c r="B30" s="210"/>
      <c r="C30" s="211"/>
      <c r="D30" s="212"/>
      <c r="E30" s="213"/>
      <c r="F30" s="211"/>
      <c r="G30" s="211"/>
      <c r="H30" s="211"/>
      <c r="I30" s="215"/>
      <c r="J30" s="216"/>
      <c r="K30" s="222"/>
      <c r="L30" s="218"/>
      <c r="M30" s="218"/>
      <c r="N30" s="214"/>
      <c r="O30" s="211"/>
      <c r="P30" s="218"/>
      <c r="Q30" s="218"/>
      <c r="R30" s="280"/>
      <c r="S30" s="163"/>
      <c r="T30" s="163"/>
      <c r="U30" s="163"/>
    </row>
    <row r="31" spans="1:21" s="151" customFormat="1" ht="54" customHeight="1" x14ac:dyDescent="0.25">
      <c r="A31" s="209"/>
      <c r="B31" s="210"/>
      <c r="C31" s="211"/>
      <c r="D31" s="212"/>
      <c r="E31" s="213"/>
      <c r="F31" s="211"/>
      <c r="G31" s="211"/>
      <c r="H31" s="211"/>
      <c r="I31" s="215"/>
      <c r="J31" s="216"/>
      <c r="K31" s="222"/>
      <c r="L31" s="218"/>
      <c r="M31" s="218"/>
      <c r="N31" s="214"/>
      <c r="O31" s="211"/>
      <c r="P31" s="218"/>
      <c r="Q31" s="218"/>
      <c r="R31" s="280"/>
      <c r="S31" s="163"/>
      <c r="T31" s="163"/>
      <c r="U31" s="163"/>
    </row>
    <row r="32" spans="1:21" s="151" customFormat="1" ht="54" customHeight="1" x14ac:dyDescent="0.25">
      <c r="A32" s="209"/>
      <c r="B32" s="210"/>
      <c r="C32" s="211"/>
      <c r="D32" s="212"/>
      <c r="E32" s="213"/>
      <c r="F32" s="211"/>
      <c r="G32" s="211"/>
      <c r="H32" s="211"/>
      <c r="I32" s="215"/>
      <c r="J32" s="216"/>
      <c r="K32" s="222"/>
      <c r="L32" s="218"/>
      <c r="M32" s="218"/>
      <c r="N32" s="214"/>
      <c r="O32" s="211"/>
      <c r="P32" s="218"/>
      <c r="Q32" s="218"/>
      <c r="R32" s="280"/>
      <c r="S32" s="163"/>
      <c r="T32" s="163"/>
      <c r="U32" s="163"/>
    </row>
    <row r="33" spans="1:21" s="151" customFormat="1" ht="10.5" customHeight="1" x14ac:dyDescent="0.25">
      <c r="A33" s="209"/>
      <c r="B33" s="220"/>
      <c r="C33" s="211"/>
      <c r="D33" s="212"/>
      <c r="E33" s="213"/>
      <c r="F33" s="211"/>
      <c r="G33" s="211"/>
      <c r="H33" s="211"/>
      <c r="I33" s="215"/>
      <c r="J33" s="216"/>
      <c r="K33" s="217"/>
      <c r="L33" s="218"/>
      <c r="M33" s="218"/>
      <c r="N33" s="218"/>
      <c r="O33" s="211"/>
      <c r="P33" s="218"/>
      <c r="Q33" s="218"/>
      <c r="R33" s="280"/>
      <c r="S33" s="163"/>
      <c r="T33" s="163"/>
      <c r="U33" s="163"/>
    </row>
    <row r="34" spans="1:21" s="151" customFormat="1" ht="14.25" customHeight="1" x14ac:dyDescent="0.25">
      <c r="A34" s="386" t="s">
        <v>128</v>
      </c>
      <c r="B34" s="387"/>
      <c r="C34" s="219"/>
      <c r="D34" s="219"/>
      <c r="E34" s="219"/>
      <c r="F34" s="214"/>
      <c r="G34" s="214"/>
      <c r="H34" s="214"/>
      <c r="I34" s="215"/>
      <c r="J34" s="216"/>
      <c r="K34" s="217"/>
      <c r="L34" s="218"/>
      <c r="M34" s="218"/>
      <c r="N34" s="214"/>
      <c r="O34" s="214"/>
      <c r="P34" s="218"/>
      <c r="Q34" s="218"/>
      <c r="R34" s="280"/>
      <c r="S34" s="163"/>
      <c r="T34" s="163"/>
      <c r="U34" s="163"/>
    </row>
    <row r="35" spans="1:21" s="151" customFormat="1" ht="60" customHeight="1" x14ac:dyDescent="0.25">
      <c r="A35" s="209"/>
      <c r="B35" s="210"/>
      <c r="C35" s="211"/>
      <c r="D35" s="210"/>
      <c r="E35" s="213"/>
      <c r="F35" s="211"/>
      <c r="G35" s="211"/>
      <c r="H35" s="211"/>
      <c r="I35" s="215"/>
      <c r="J35" s="216"/>
      <c r="K35" s="222"/>
      <c r="L35" s="218"/>
      <c r="M35" s="218"/>
      <c r="N35" s="214"/>
      <c r="O35" s="211"/>
      <c r="P35" s="218"/>
      <c r="Q35" s="218"/>
      <c r="R35" s="280"/>
      <c r="S35" s="163"/>
      <c r="T35" s="163"/>
      <c r="U35" s="163"/>
    </row>
    <row r="36" spans="1:21" s="151" customFormat="1" ht="60" customHeight="1" x14ac:dyDescent="0.25">
      <c r="A36" s="209"/>
      <c r="B36" s="210"/>
      <c r="C36" s="211"/>
      <c r="D36" s="212"/>
      <c r="E36" s="213"/>
      <c r="F36" s="211"/>
      <c r="G36" s="211"/>
      <c r="H36" s="211"/>
      <c r="I36" s="215"/>
      <c r="J36" s="216"/>
      <c r="K36" s="222"/>
      <c r="L36" s="218"/>
      <c r="M36" s="218"/>
      <c r="N36" s="214"/>
      <c r="O36" s="211"/>
      <c r="P36" s="218"/>
      <c r="Q36" s="218"/>
      <c r="R36" s="280"/>
      <c r="S36" s="163"/>
      <c r="T36" s="163"/>
      <c r="U36" s="163"/>
    </row>
    <row r="37" spans="1:21" s="151" customFormat="1" ht="60" customHeight="1" x14ac:dyDescent="0.25">
      <c r="A37" s="209"/>
      <c r="B37" s="210"/>
      <c r="C37" s="211"/>
      <c r="D37" s="212"/>
      <c r="E37" s="213"/>
      <c r="F37" s="211"/>
      <c r="G37" s="211"/>
      <c r="H37" s="211"/>
      <c r="I37" s="215"/>
      <c r="J37" s="216"/>
      <c r="K37" s="222"/>
      <c r="L37" s="218"/>
      <c r="M37" s="218"/>
      <c r="N37" s="214"/>
      <c r="O37" s="211"/>
      <c r="P37" s="218"/>
      <c r="Q37" s="218"/>
      <c r="R37" s="280"/>
      <c r="S37" s="163"/>
      <c r="T37" s="163"/>
      <c r="U37" s="163"/>
    </row>
    <row r="38" spans="1:21" s="151" customFormat="1" ht="60" customHeight="1" x14ac:dyDescent="0.25">
      <c r="A38" s="209"/>
      <c r="B38" s="210"/>
      <c r="C38" s="211"/>
      <c r="D38" s="212"/>
      <c r="E38" s="213"/>
      <c r="F38" s="211"/>
      <c r="G38" s="211"/>
      <c r="H38" s="211"/>
      <c r="I38" s="215"/>
      <c r="J38" s="216"/>
      <c r="K38" s="222"/>
      <c r="L38" s="218"/>
      <c r="M38" s="218"/>
      <c r="N38" s="214"/>
      <c r="O38" s="211"/>
      <c r="P38" s="218"/>
      <c r="Q38" s="218"/>
      <c r="R38" s="280"/>
      <c r="S38" s="163"/>
      <c r="T38" s="163"/>
      <c r="U38" s="163"/>
    </row>
    <row r="39" spans="1:21" s="151" customFormat="1" ht="60" customHeight="1" x14ac:dyDescent="0.25">
      <c r="A39" s="209"/>
      <c r="B39" s="210"/>
      <c r="C39" s="211"/>
      <c r="D39" s="212"/>
      <c r="E39" s="213"/>
      <c r="F39" s="211"/>
      <c r="G39" s="211"/>
      <c r="H39" s="211"/>
      <c r="I39" s="215"/>
      <c r="J39" s="216"/>
      <c r="K39" s="222"/>
      <c r="L39" s="218"/>
      <c r="M39" s="218"/>
      <c r="N39" s="214"/>
      <c r="O39" s="211"/>
      <c r="P39" s="218"/>
      <c r="Q39" s="218"/>
      <c r="R39" s="280"/>
      <c r="S39" s="163"/>
      <c r="T39" s="163"/>
      <c r="U39" s="163"/>
    </row>
    <row r="40" spans="1:21" s="151" customFormat="1" ht="60" customHeight="1" x14ac:dyDescent="0.25">
      <c r="A40" s="209"/>
      <c r="B40" s="210"/>
      <c r="C40" s="211"/>
      <c r="D40" s="212"/>
      <c r="E40" s="213"/>
      <c r="F40" s="211"/>
      <c r="G40" s="211"/>
      <c r="H40" s="211"/>
      <c r="I40" s="215"/>
      <c r="J40" s="216"/>
      <c r="K40" s="217"/>
      <c r="L40" s="218"/>
      <c r="M40" s="218"/>
      <c r="N40" s="214"/>
      <c r="O40" s="211"/>
      <c r="P40" s="218"/>
      <c r="Q40" s="218"/>
      <c r="R40" s="282"/>
      <c r="S40" s="163"/>
      <c r="T40" s="163"/>
      <c r="U40" s="163"/>
    </row>
    <row r="41" spans="1:21" s="151" customFormat="1" ht="52.5" customHeight="1" x14ac:dyDescent="0.25">
      <c r="A41" s="209"/>
      <c r="B41" s="210"/>
      <c r="C41" s="211"/>
      <c r="D41" s="212"/>
      <c r="E41" s="213"/>
      <c r="F41" s="211"/>
      <c r="G41" s="211"/>
      <c r="H41" s="211"/>
      <c r="I41" s="215"/>
      <c r="J41" s="216"/>
      <c r="K41" s="222"/>
      <c r="L41" s="218"/>
      <c r="M41" s="218"/>
      <c r="N41" s="214"/>
      <c r="O41" s="211"/>
      <c r="P41" s="218"/>
      <c r="Q41" s="218"/>
      <c r="R41" s="280"/>
      <c r="S41" s="163"/>
      <c r="T41" s="163"/>
      <c r="U41" s="163"/>
    </row>
    <row r="42" spans="1:21" s="151" customFormat="1" ht="63" customHeight="1" x14ac:dyDescent="0.25">
      <c r="A42" s="209"/>
      <c r="B42" s="210"/>
      <c r="C42" s="211"/>
      <c r="D42" s="212"/>
      <c r="E42" s="213"/>
      <c r="F42" s="211"/>
      <c r="G42" s="211"/>
      <c r="H42" s="211"/>
      <c r="I42" s="215"/>
      <c r="J42" s="216"/>
      <c r="K42" s="222"/>
      <c r="L42" s="218"/>
      <c r="M42" s="218"/>
      <c r="N42" s="214"/>
      <c r="O42" s="211"/>
      <c r="P42" s="218"/>
      <c r="Q42" s="218"/>
      <c r="R42" s="280"/>
      <c r="S42" s="163"/>
      <c r="T42" s="163"/>
      <c r="U42" s="163"/>
    </row>
    <row r="43" spans="1:21" s="151" customFormat="1" ht="63" customHeight="1" x14ac:dyDescent="0.25">
      <c r="A43" s="209"/>
      <c r="B43" s="210"/>
      <c r="C43" s="211"/>
      <c r="D43" s="212"/>
      <c r="E43" s="213"/>
      <c r="F43" s="211"/>
      <c r="G43" s="211"/>
      <c r="H43" s="211"/>
      <c r="I43" s="215"/>
      <c r="J43" s="216"/>
      <c r="K43" s="222"/>
      <c r="L43" s="218"/>
      <c r="M43" s="218"/>
      <c r="N43" s="214"/>
      <c r="O43" s="211"/>
      <c r="P43" s="218"/>
      <c r="Q43" s="218"/>
      <c r="R43" s="280"/>
      <c r="S43" s="163"/>
      <c r="T43" s="163"/>
      <c r="U43" s="163"/>
    </row>
    <row r="44" spans="1:21" s="151" customFormat="1" ht="63" customHeight="1" x14ac:dyDescent="0.25">
      <c r="A44" s="209"/>
      <c r="B44" s="210"/>
      <c r="C44" s="211"/>
      <c r="D44" s="212"/>
      <c r="E44" s="213"/>
      <c r="F44" s="211"/>
      <c r="G44" s="211"/>
      <c r="H44" s="211"/>
      <c r="I44" s="215"/>
      <c r="J44" s="216"/>
      <c r="K44" s="222"/>
      <c r="L44" s="218"/>
      <c r="M44" s="218"/>
      <c r="N44" s="214"/>
      <c r="O44" s="211"/>
      <c r="P44" s="218"/>
      <c r="Q44" s="218"/>
      <c r="R44" s="280"/>
      <c r="S44" s="163"/>
      <c r="T44" s="163"/>
      <c r="U44" s="163"/>
    </row>
    <row r="45" spans="1:21" s="151" customFormat="1" ht="63" customHeight="1" x14ac:dyDescent="0.25">
      <c r="A45" s="209"/>
      <c r="B45" s="210"/>
      <c r="C45" s="211"/>
      <c r="D45" s="212"/>
      <c r="E45" s="213"/>
      <c r="F45" s="211"/>
      <c r="G45" s="211"/>
      <c r="H45" s="211"/>
      <c r="I45" s="215"/>
      <c r="J45" s="216"/>
      <c r="K45" s="222"/>
      <c r="L45" s="218"/>
      <c r="M45" s="218"/>
      <c r="N45" s="214"/>
      <c r="O45" s="211"/>
      <c r="P45" s="218"/>
      <c r="Q45" s="218"/>
      <c r="R45" s="280"/>
      <c r="S45" s="163"/>
      <c r="T45" s="163"/>
      <c r="U45" s="163"/>
    </row>
    <row r="46" spans="1:21" s="151" customFormat="1" ht="63" customHeight="1" x14ac:dyDescent="0.25">
      <c r="A46" s="209"/>
      <c r="B46" s="210"/>
      <c r="C46" s="211"/>
      <c r="D46" s="212"/>
      <c r="E46" s="213"/>
      <c r="F46" s="211"/>
      <c r="G46" s="211"/>
      <c r="H46" s="211"/>
      <c r="I46" s="215"/>
      <c r="J46" s="216"/>
      <c r="K46" s="222"/>
      <c r="L46" s="218"/>
      <c r="M46" s="218"/>
      <c r="N46" s="214"/>
      <c r="O46" s="211"/>
      <c r="P46" s="218"/>
      <c r="Q46" s="218"/>
      <c r="R46" s="280"/>
      <c r="S46" s="163"/>
      <c r="T46" s="163"/>
      <c r="U46" s="163"/>
    </row>
    <row r="47" spans="1:21" s="151" customFormat="1" ht="63" customHeight="1" x14ac:dyDescent="0.25">
      <c r="A47" s="209"/>
      <c r="B47" s="210"/>
      <c r="C47" s="211"/>
      <c r="D47" s="212"/>
      <c r="E47" s="213"/>
      <c r="F47" s="211"/>
      <c r="G47" s="211"/>
      <c r="H47" s="211"/>
      <c r="I47" s="215"/>
      <c r="J47" s="216"/>
      <c r="K47" s="222"/>
      <c r="L47" s="218"/>
      <c r="M47" s="218"/>
      <c r="N47" s="214"/>
      <c r="O47" s="211"/>
      <c r="P47" s="218"/>
      <c r="Q47" s="218"/>
      <c r="R47" s="280"/>
      <c r="S47" s="163"/>
      <c r="T47" s="163"/>
      <c r="U47" s="163"/>
    </row>
    <row r="48" spans="1:21" s="151" customFormat="1" ht="63" customHeight="1" x14ac:dyDescent="0.25">
      <c r="A48" s="209"/>
      <c r="B48" s="210"/>
      <c r="C48" s="211"/>
      <c r="D48" s="212"/>
      <c r="E48" s="213"/>
      <c r="F48" s="211"/>
      <c r="G48" s="211"/>
      <c r="H48" s="211"/>
      <c r="I48" s="215"/>
      <c r="J48" s="216"/>
      <c r="K48" s="222"/>
      <c r="L48" s="218"/>
      <c r="M48" s="218"/>
      <c r="N48" s="214"/>
      <c r="O48" s="211"/>
      <c r="P48" s="218"/>
      <c r="Q48" s="218"/>
      <c r="R48" s="280"/>
      <c r="S48" s="163"/>
      <c r="T48" s="163"/>
      <c r="U48" s="163"/>
    </row>
    <row r="49" spans="1:21" s="151" customFormat="1" ht="63" customHeight="1" x14ac:dyDescent="0.25">
      <c r="A49" s="209"/>
      <c r="B49" s="210"/>
      <c r="C49" s="211"/>
      <c r="D49" s="212"/>
      <c r="E49" s="213"/>
      <c r="F49" s="211"/>
      <c r="G49" s="211"/>
      <c r="H49" s="211"/>
      <c r="I49" s="215"/>
      <c r="J49" s="216"/>
      <c r="K49" s="222"/>
      <c r="L49" s="218"/>
      <c r="M49" s="218"/>
      <c r="N49" s="214"/>
      <c r="O49" s="211"/>
      <c r="P49" s="218"/>
      <c r="Q49" s="218"/>
      <c r="R49" s="280"/>
      <c r="S49" s="163"/>
      <c r="T49" s="163"/>
      <c r="U49" s="163"/>
    </row>
    <row r="50" spans="1:21" s="151" customFormat="1" ht="63" customHeight="1" x14ac:dyDescent="0.25">
      <c r="A50" s="209"/>
      <c r="B50" s="210"/>
      <c r="C50" s="211"/>
      <c r="D50" s="212"/>
      <c r="E50" s="213"/>
      <c r="F50" s="211"/>
      <c r="G50" s="211"/>
      <c r="H50" s="211"/>
      <c r="I50" s="215"/>
      <c r="J50" s="216"/>
      <c r="K50" s="222"/>
      <c r="L50" s="218"/>
      <c r="M50" s="218"/>
      <c r="N50" s="214"/>
      <c r="O50" s="211"/>
      <c r="P50" s="218"/>
      <c r="Q50" s="218"/>
      <c r="R50" s="280"/>
      <c r="S50" s="163"/>
      <c r="T50" s="163"/>
      <c r="U50" s="163"/>
    </row>
    <row r="51" spans="1:21" s="151" customFormat="1" ht="63" customHeight="1" x14ac:dyDescent="0.25">
      <c r="A51" s="209"/>
      <c r="B51" s="210"/>
      <c r="C51" s="211"/>
      <c r="D51" s="212"/>
      <c r="E51" s="213"/>
      <c r="F51" s="211"/>
      <c r="G51" s="211"/>
      <c r="H51" s="211"/>
      <c r="I51" s="215"/>
      <c r="J51" s="216"/>
      <c r="K51" s="222"/>
      <c r="L51" s="218"/>
      <c r="M51" s="218"/>
      <c r="N51" s="214"/>
      <c r="O51" s="211"/>
      <c r="P51" s="218"/>
      <c r="Q51" s="218"/>
      <c r="R51" s="280"/>
      <c r="S51" s="163"/>
      <c r="T51" s="163"/>
      <c r="U51" s="163"/>
    </row>
    <row r="52" spans="1:21" s="151" customFormat="1" ht="63" customHeight="1" x14ac:dyDescent="0.25">
      <c r="A52" s="209"/>
      <c r="B52" s="210"/>
      <c r="C52" s="211"/>
      <c r="D52" s="212"/>
      <c r="E52" s="213"/>
      <c r="F52" s="211"/>
      <c r="G52" s="211"/>
      <c r="H52" s="211"/>
      <c r="I52" s="215"/>
      <c r="J52" s="216"/>
      <c r="K52" s="222"/>
      <c r="L52" s="218"/>
      <c r="M52" s="218"/>
      <c r="N52" s="214"/>
      <c r="O52" s="211"/>
      <c r="P52" s="218"/>
      <c r="Q52" s="218"/>
      <c r="R52" s="280"/>
      <c r="S52" s="163"/>
      <c r="T52" s="163"/>
      <c r="U52" s="163"/>
    </row>
    <row r="53" spans="1:21" s="151" customFormat="1" ht="63" customHeight="1" x14ac:dyDescent="0.25">
      <c r="A53" s="209"/>
      <c r="B53" s="210"/>
      <c r="C53" s="211"/>
      <c r="D53" s="212"/>
      <c r="E53" s="213"/>
      <c r="F53" s="211"/>
      <c r="G53" s="211"/>
      <c r="H53" s="211"/>
      <c r="I53" s="215"/>
      <c r="J53" s="216"/>
      <c r="K53" s="222"/>
      <c r="L53" s="218"/>
      <c r="M53" s="218"/>
      <c r="N53" s="214"/>
      <c r="O53" s="211"/>
      <c r="P53" s="218"/>
      <c r="Q53" s="218"/>
      <c r="R53" s="280"/>
      <c r="S53" s="163"/>
      <c r="T53" s="163"/>
      <c r="U53" s="163"/>
    </row>
    <row r="54" spans="1:21" s="151" customFormat="1" ht="63" customHeight="1" x14ac:dyDescent="0.25">
      <c r="A54" s="209"/>
      <c r="B54" s="210"/>
      <c r="C54" s="211"/>
      <c r="D54" s="212"/>
      <c r="E54" s="213"/>
      <c r="F54" s="211"/>
      <c r="G54" s="211"/>
      <c r="H54" s="211"/>
      <c r="I54" s="215"/>
      <c r="J54" s="216"/>
      <c r="K54" s="222"/>
      <c r="L54" s="218"/>
      <c r="M54" s="218"/>
      <c r="N54" s="214"/>
      <c r="O54" s="211"/>
      <c r="P54" s="218"/>
      <c r="Q54" s="218"/>
      <c r="R54" s="280"/>
      <c r="S54" s="163"/>
      <c r="T54" s="163"/>
      <c r="U54" s="163"/>
    </row>
    <row r="55" spans="1:21" s="151" customFormat="1" ht="63" customHeight="1" x14ac:dyDescent="0.25">
      <c r="A55" s="209"/>
      <c r="B55" s="210"/>
      <c r="C55" s="211"/>
      <c r="D55" s="212"/>
      <c r="E55" s="213"/>
      <c r="F55" s="211"/>
      <c r="G55" s="211"/>
      <c r="H55" s="211"/>
      <c r="I55" s="215"/>
      <c r="J55" s="216"/>
      <c r="K55" s="222"/>
      <c r="L55" s="218"/>
      <c r="M55" s="218"/>
      <c r="N55" s="214"/>
      <c r="O55" s="211"/>
      <c r="P55" s="218"/>
      <c r="Q55" s="218"/>
      <c r="R55" s="280"/>
      <c r="S55" s="163"/>
      <c r="T55" s="163"/>
      <c r="U55" s="163"/>
    </row>
    <row r="56" spans="1:21" s="151" customFormat="1" ht="63" customHeight="1" x14ac:dyDescent="0.25">
      <c r="A56" s="209"/>
      <c r="B56" s="210"/>
      <c r="C56" s="211"/>
      <c r="D56" s="212"/>
      <c r="E56" s="213"/>
      <c r="F56" s="211"/>
      <c r="G56" s="211"/>
      <c r="H56" s="211"/>
      <c r="I56" s="215"/>
      <c r="J56" s="216"/>
      <c r="K56" s="222"/>
      <c r="L56" s="218"/>
      <c r="M56" s="218"/>
      <c r="N56" s="214"/>
      <c r="O56" s="211"/>
      <c r="P56" s="218"/>
      <c r="Q56" s="218"/>
      <c r="R56" s="280"/>
      <c r="S56" s="163"/>
      <c r="T56" s="163"/>
      <c r="U56" s="163"/>
    </row>
    <row r="57" spans="1:21" s="151" customFormat="1" ht="63" customHeight="1" x14ac:dyDescent="0.25">
      <c r="A57" s="209"/>
      <c r="B57" s="210"/>
      <c r="C57" s="211"/>
      <c r="D57" s="212"/>
      <c r="E57" s="213"/>
      <c r="F57" s="211"/>
      <c r="G57" s="211"/>
      <c r="H57" s="211"/>
      <c r="I57" s="215"/>
      <c r="J57" s="216"/>
      <c r="K57" s="222"/>
      <c r="L57" s="218"/>
      <c r="M57" s="218"/>
      <c r="N57" s="214"/>
      <c r="O57" s="211"/>
      <c r="P57" s="218"/>
      <c r="Q57" s="218"/>
      <c r="R57" s="280"/>
      <c r="S57" s="163"/>
      <c r="T57" s="163"/>
      <c r="U57" s="163"/>
    </row>
    <row r="58" spans="1:21" s="151" customFormat="1" ht="63" customHeight="1" x14ac:dyDescent="0.25">
      <c r="A58" s="209"/>
      <c r="B58" s="210"/>
      <c r="C58" s="211"/>
      <c r="D58" s="212"/>
      <c r="E58" s="213"/>
      <c r="F58" s="211"/>
      <c r="G58" s="211"/>
      <c r="H58" s="211"/>
      <c r="I58" s="215"/>
      <c r="J58" s="216"/>
      <c r="K58" s="222"/>
      <c r="L58" s="218"/>
      <c r="M58" s="218"/>
      <c r="N58" s="214"/>
      <c r="O58" s="211"/>
      <c r="P58" s="218"/>
      <c r="Q58" s="218"/>
      <c r="R58" s="280"/>
      <c r="S58" s="163"/>
      <c r="T58" s="163"/>
      <c r="U58" s="163"/>
    </row>
    <row r="59" spans="1:21" s="151" customFormat="1" ht="63" customHeight="1" x14ac:dyDescent="0.25">
      <c r="A59" s="209"/>
      <c r="B59" s="210"/>
      <c r="C59" s="211"/>
      <c r="D59" s="212"/>
      <c r="E59" s="213"/>
      <c r="F59" s="211"/>
      <c r="G59" s="211"/>
      <c r="H59" s="211"/>
      <c r="I59" s="215"/>
      <c r="J59" s="216"/>
      <c r="K59" s="222"/>
      <c r="L59" s="218"/>
      <c r="M59" s="218"/>
      <c r="N59" s="214"/>
      <c r="O59" s="211"/>
      <c r="P59" s="218"/>
      <c r="Q59" s="218"/>
      <c r="R59" s="280"/>
      <c r="S59" s="163"/>
      <c r="T59" s="163"/>
      <c r="U59" s="163"/>
    </row>
    <row r="60" spans="1:21" s="151" customFormat="1" ht="63" customHeight="1" x14ac:dyDescent="0.25">
      <c r="A60" s="209"/>
      <c r="B60" s="210"/>
      <c r="C60" s="211"/>
      <c r="D60" s="212"/>
      <c r="E60" s="213"/>
      <c r="F60" s="211"/>
      <c r="G60" s="211"/>
      <c r="H60" s="211"/>
      <c r="I60" s="215"/>
      <c r="J60" s="216"/>
      <c r="K60" s="222"/>
      <c r="L60" s="218"/>
      <c r="M60" s="218"/>
      <c r="N60" s="214"/>
      <c r="O60" s="211"/>
      <c r="P60" s="218"/>
      <c r="Q60" s="218"/>
      <c r="R60" s="280"/>
      <c r="S60" s="163"/>
      <c r="T60" s="163"/>
      <c r="U60" s="163"/>
    </row>
    <row r="61" spans="1:21" s="151" customFormat="1" ht="63" customHeight="1" x14ac:dyDescent="0.25">
      <c r="A61" s="209"/>
      <c r="B61" s="210"/>
      <c r="C61" s="211"/>
      <c r="D61" s="212"/>
      <c r="E61" s="213"/>
      <c r="F61" s="211"/>
      <c r="G61" s="211"/>
      <c r="H61" s="211"/>
      <c r="I61" s="215"/>
      <c r="J61" s="216"/>
      <c r="K61" s="222"/>
      <c r="L61" s="218"/>
      <c r="M61" s="218"/>
      <c r="N61" s="214"/>
      <c r="O61" s="211"/>
      <c r="P61" s="218"/>
      <c r="Q61" s="218"/>
      <c r="R61" s="280"/>
      <c r="S61" s="163"/>
      <c r="T61" s="163"/>
      <c r="U61" s="163"/>
    </row>
    <row r="62" spans="1:21" s="151" customFormat="1" ht="63" customHeight="1" x14ac:dyDescent="0.25">
      <c r="A62" s="209"/>
      <c r="B62" s="210"/>
      <c r="C62" s="211"/>
      <c r="D62" s="212"/>
      <c r="E62" s="213"/>
      <c r="F62" s="211"/>
      <c r="G62" s="211"/>
      <c r="H62" s="211"/>
      <c r="I62" s="215"/>
      <c r="J62" s="216"/>
      <c r="K62" s="222"/>
      <c r="L62" s="218"/>
      <c r="M62" s="218"/>
      <c r="N62" s="214"/>
      <c r="O62" s="211"/>
      <c r="P62" s="218"/>
      <c r="Q62" s="218"/>
      <c r="R62" s="280"/>
      <c r="S62" s="163"/>
      <c r="T62" s="163"/>
      <c r="U62" s="163"/>
    </row>
    <row r="63" spans="1:21" s="151" customFormat="1" ht="63" customHeight="1" x14ac:dyDescent="0.25">
      <c r="A63" s="209"/>
      <c r="B63" s="210"/>
      <c r="C63" s="211"/>
      <c r="D63" s="212"/>
      <c r="E63" s="213"/>
      <c r="F63" s="211"/>
      <c r="G63" s="211"/>
      <c r="H63" s="211"/>
      <c r="I63" s="215"/>
      <c r="J63" s="216"/>
      <c r="K63" s="222"/>
      <c r="L63" s="218"/>
      <c r="M63" s="218"/>
      <c r="N63" s="214"/>
      <c r="O63" s="211"/>
      <c r="P63" s="218"/>
      <c r="Q63" s="218"/>
      <c r="R63" s="280"/>
      <c r="S63" s="163"/>
      <c r="T63" s="163"/>
      <c r="U63" s="163"/>
    </row>
    <row r="64" spans="1:21" s="151" customFormat="1" ht="63" customHeight="1" x14ac:dyDescent="0.25">
      <c r="A64" s="209"/>
      <c r="B64" s="210"/>
      <c r="C64" s="211"/>
      <c r="D64" s="212"/>
      <c r="E64" s="213"/>
      <c r="F64" s="211"/>
      <c r="G64" s="211"/>
      <c r="H64" s="211"/>
      <c r="I64" s="215"/>
      <c r="J64" s="216"/>
      <c r="K64" s="222"/>
      <c r="L64" s="218"/>
      <c r="M64" s="218"/>
      <c r="N64" s="214"/>
      <c r="O64" s="211"/>
      <c r="P64" s="218"/>
      <c r="Q64" s="218"/>
      <c r="R64" s="280"/>
      <c r="S64" s="163"/>
      <c r="T64" s="163"/>
      <c r="U64" s="163"/>
    </row>
    <row r="65" spans="1:21" s="151" customFormat="1" ht="63" customHeight="1" x14ac:dyDescent="0.25">
      <c r="A65" s="209"/>
      <c r="B65" s="210"/>
      <c r="C65" s="211"/>
      <c r="D65" s="212"/>
      <c r="E65" s="213"/>
      <c r="F65" s="211"/>
      <c r="G65" s="211"/>
      <c r="H65" s="211"/>
      <c r="I65" s="215"/>
      <c r="J65" s="216"/>
      <c r="K65" s="222"/>
      <c r="L65" s="218"/>
      <c r="M65" s="218"/>
      <c r="N65" s="214"/>
      <c r="O65" s="211"/>
      <c r="P65" s="218"/>
      <c r="Q65" s="218"/>
      <c r="R65" s="280"/>
      <c r="S65" s="163"/>
      <c r="T65" s="163"/>
      <c r="U65" s="163"/>
    </row>
    <row r="66" spans="1:21" s="151" customFormat="1" ht="15" customHeight="1" x14ac:dyDescent="0.25">
      <c r="A66" s="209"/>
      <c r="B66" s="220"/>
      <c r="C66" s="211"/>
      <c r="D66" s="212"/>
      <c r="E66" s="213"/>
      <c r="F66" s="211"/>
      <c r="G66" s="211"/>
      <c r="H66" s="211"/>
      <c r="I66" s="215"/>
      <c r="J66" s="216"/>
      <c r="K66" s="217"/>
      <c r="L66" s="218"/>
      <c r="M66" s="218"/>
      <c r="N66" s="214"/>
      <c r="O66" s="211"/>
      <c r="P66" s="218"/>
      <c r="Q66" s="218"/>
      <c r="R66" s="280"/>
      <c r="S66" s="163"/>
      <c r="T66" s="163"/>
      <c r="U66" s="163"/>
    </row>
    <row r="67" spans="1:21" s="151" customFormat="1" ht="14.25" customHeight="1" x14ac:dyDescent="0.25">
      <c r="A67" s="386" t="s">
        <v>131</v>
      </c>
      <c r="B67" s="387"/>
      <c r="C67" s="218"/>
      <c r="D67" s="221"/>
      <c r="E67" s="221"/>
      <c r="F67" s="214"/>
      <c r="G67" s="214"/>
      <c r="H67" s="214"/>
      <c r="I67" s="215"/>
      <c r="J67" s="216"/>
      <c r="K67" s="217"/>
      <c r="L67" s="218"/>
      <c r="M67" s="218"/>
      <c r="N67" s="214"/>
      <c r="O67" s="214"/>
      <c r="P67" s="218"/>
      <c r="Q67" s="218"/>
      <c r="R67" s="280"/>
      <c r="S67" s="163"/>
      <c r="T67" s="163"/>
      <c r="U67" s="163"/>
    </row>
    <row r="68" spans="1:21" s="151" customFormat="1" ht="55.5" customHeight="1" x14ac:dyDescent="0.25">
      <c r="A68" s="209"/>
      <c r="B68" s="210"/>
      <c r="C68" s="211"/>
      <c r="D68" s="210"/>
      <c r="E68" s="213"/>
      <c r="F68" s="211"/>
      <c r="G68" s="211"/>
      <c r="H68" s="214"/>
      <c r="I68" s="215"/>
      <c r="J68" s="216"/>
      <c r="K68" s="222"/>
      <c r="L68" s="218"/>
      <c r="M68" s="218"/>
      <c r="N68" s="214"/>
      <c r="O68" s="211"/>
      <c r="P68" s="218"/>
      <c r="Q68" s="218"/>
      <c r="R68" s="280"/>
      <c r="S68" s="163"/>
      <c r="T68" s="163"/>
      <c r="U68" s="163"/>
    </row>
    <row r="69" spans="1:21" s="151" customFormat="1" ht="51.75" customHeight="1" x14ac:dyDescent="0.25">
      <c r="A69" s="209"/>
      <c r="B69" s="210"/>
      <c r="C69" s="211"/>
      <c r="D69" s="210"/>
      <c r="E69" s="213"/>
      <c r="F69" s="211"/>
      <c r="G69" s="211"/>
      <c r="H69" s="214"/>
      <c r="I69" s="215"/>
      <c r="J69" s="216"/>
      <c r="K69" s="222"/>
      <c r="L69" s="218"/>
      <c r="M69" s="218"/>
      <c r="N69" s="214"/>
      <c r="O69" s="211"/>
      <c r="P69" s="218"/>
      <c r="Q69" s="218"/>
      <c r="R69" s="280"/>
      <c r="S69" s="163"/>
      <c r="T69" s="163"/>
      <c r="U69" s="163"/>
    </row>
    <row r="70" spans="1:21" s="151" customFormat="1" ht="45.75" customHeight="1" x14ac:dyDescent="0.25">
      <c r="A70" s="209"/>
      <c r="B70" s="210"/>
      <c r="C70" s="211"/>
      <c r="D70" s="210"/>
      <c r="E70" s="213"/>
      <c r="F70" s="211"/>
      <c r="G70" s="211"/>
      <c r="H70" s="214"/>
      <c r="I70" s="215"/>
      <c r="J70" s="216"/>
      <c r="K70" s="222"/>
      <c r="L70" s="218"/>
      <c r="M70" s="218"/>
      <c r="N70" s="214"/>
      <c r="O70" s="211"/>
      <c r="P70" s="218"/>
      <c r="Q70" s="218"/>
      <c r="R70" s="280"/>
      <c r="S70" s="163"/>
      <c r="T70" s="163"/>
      <c r="U70" s="163"/>
    </row>
    <row r="71" spans="1:21" s="151" customFormat="1" ht="110.25" customHeight="1" x14ac:dyDescent="0.25">
      <c r="A71" s="209"/>
      <c r="B71" s="210"/>
      <c r="C71" s="211"/>
      <c r="D71" s="210"/>
      <c r="E71" s="213"/>
      <c r="F71" s="211"/>
      <c r="G71" s="211"/>
      <c r="H71" s="214"/>
      <c r="I71" s="215"/>
      <c r="J71" s="216"/>
      <c r="K71" s="222"/>
      <c r="L71" s="218"/>
      <c r="M71" s="218"/>
      <c r="N71" s="214"/>
      <c r="O71" s="211"/>
      <c r="P71" s="218"/>
      <c r="Q71" s="218"/>
      <c r="R71" s="280"/>
      <c r="S71" s="163"/>
      <c r="T71" s="163"/>
      <c r="U71" s="163"/>
    </row>
    <row r="72" spans="1:21" s="151" customFormat="1" ht="110.25" customHeight="1" x14ac:dyDescent="0.25">
      <c r="A72" s="209"/>
      <c r="B72" s="210"/>
      <c r="C72" s="211"/>
      <c r="D72" s="210"/>
      <c r="E72" s="213"/>
      <c r="F72" s="211"/>
      <c r="G72" s="211"/>
      <c r="H72" s="214"/>
      <c r="I72" s="215"/>
      <c r="J72" s="216"/>
      <c r="K72" s="222"/>
      <c r="L72" s="218"/>
      <c r="M72" s="218"/>
      <c r="N72" s="214"/>
      <c r="O72" s="211"/>
      <c r="P72" s="218"/>
      <c r="Q72" s="218"/>
      <c r="R72" s="280"/>
      <c r="S72" s="163"/>
      <c r="T72" s="163"/>
      <c r="U72" s="163"/>
    </row>
    <row r="73" spans="1:21" s="151" customFormat="1" ht="110.25" customHeight="1" x14ac:dyDescent="0.25">
      <c r="A73" s="209"/>
      <c r="B73" s="210"/>
      <c r="C73" s="211"/>
      <c r="D73" s="210"/>
      <c r="E73" s="213"/>
      <c r="F73" s="211"/>
      <c r="G73" s="211"/>
      <c r="H73" s="214"/>
      <c r="I73" s="215"/>
      <c r="J73" s="216"/>
      <c r="K73" s="217"/>
      <c r="L73" s="218"/>
      <c r="M73" s="218"/>
      <c r="N73" s="214"/>
      <c r="O73" s="211"/>
      <c r="P73" s="218"/>
      <c r="Q73" s="218"/>
      <c r="R73" s="280"/>
      <c r="S73" s="163"/>
      <c r="T73" s="163"/>
      <c r="U73" s="163"/>
    </row>
    <row r="74" spans="1:21" s="151" customFormat="1" ht="70.5" customHeight="1" x14ac:dyDescent="0.25">
      <c r="A74" s="209"/>
      <c r="B74" s="210"/>
      <c r="C74" s="211"/>
      <c r="D74" s="210"/>
      <c r="E74" s="213"/>
      <c r="F74" s="211"/>
      <c r="G74" s="211"/>
      <c r="H74" s="214"/>
      <c r="I74" s="215"/>
      <c r="J74" s="216"/>
      <c r="K74" s="222"/>
      <c r="L74" s="218"/>
      <c r="M74" s="218"/>
      <c r="N74" s="214"/>
      <c r="O74" s="211"/>
      <c r="P74" s="218"/>
      <c r="Q74" s="218"/>
      <c r="R74" s="280"/>
      <c r="S74" s="163"/>
      <c r="T74" s="163"/>
      <c r="U74" s="163"/>
    </row>
    <row r="75" spans="1:21" s="151" customFormat="1" ht="70.5" customHeight="1" x14ac:dyDescent="0.25">
      <c r="A75" s="209"/>
      <c r="B75" s="210"/>
      <c r="C75" s="211"/>
      <c r="D75" s="210"/>
      <c r="E75" s="213"/>
      <c r="F75" s="211"/>
      <c r="G75" s="211"/>
      <c r="H75" s="214"/>
      <c r="I75" s="215"/>
      <c r="J75" s="216"/>
      <c r="K75" s="222"/>
      <c r="L75" s="218"/>
      <c r="M75" s="218"/>
      <c r="N75" s="214"/>
      <c r="O75" s="211"/>
      <c r="P75" s="218"/>
      <c r="Q75" s="218"/>
      <c r="R75" s="280"/>
      <c r="S75" s="163"/>
      <c r="T75" s="163"/>
      <c r="U75" s="163"/>
    </row>
    <row r="76" spans="1:21" s="151" customFormat="1" ht="45" customHeight="1" x14ac:dyDescent="0.25">
      <c r="A76" s="209"/>
      <c r="B76" s="210"/>
      <c r="C76" s="211"/>
      <c r="D76" s="210"/>
      <c r="E76" s="213"/>
      <c r="F76" s="211"/>
      <c r="G76" s="211"/>
      <c r="H76" s="214"/>
      <c r="I76" s="215"/>
      <c r="J76" s="216"/>
      <c r="K76" s="222"/>
      <c r="L76" s="218"/>
      <c r="M76" s="218"/>
      <c r="N76" s="214"/>
      <c r="O76" s="211"/>
      <c r="P76" s="218"/>
      <c r="Q76" s="218"/>
      <c r="R76" s="280"/>
      <c r="S76" s="163"/>
      <c r="T76" s="163"/>
      <c r="U76" s="163"/>
    </row>
    <row r="77" spans="1:21" s="171" customFormat="1" ht="15" customHeight="1" x14ac:dyDescent="0.25">
      <c r="A77" s="235"/>
      <c r="B77" s="236"/>
      <c r="C77" s="237"/>
      <c r="D77" s="238"/>
      <c r="E77" s="239"/>
      <c r="F77" s="237"/>
      <c r="G77" s="237"/>
      <c r="H77" s="215"/>
      <c r="I77" s="215"/>
      <c r="J77" s="216"/>
      <c r="K77" s="240"/>
      <c r="L77" s="241"/>
      <c r="M77" s="241"/>
      <c r="N77" s="215"/>
      <c r="O77" s="237"/>
      <c r="P77" s="241"/>
      <c r="Q77" s="241"/>
      <c r="R77" s="280"/>
      <c r="S77" s="163"/>
      <c r="T77" s="170"/>
      <c r="U77" s="170"/>
    </row>
    <row r="78" spans="1:21" s="151" customFormat="1" ht="14.25" customHeight="1" x14ac:dyDescent="0.25">
      <c r="A78" s="386" t="s">
        <v>134</v>
      </c>
      <c r="B78" s="387"/>
      <c r="C78" s="218"/>
      <c r="D78" s="221"/>
      <c r="E78" s="221"/>
      <c r="F78" s="214"/>
      <c r="G78" s="214"/>
      <c r="H78" s="214"/>
      <c r="I78" s="215"/>
      <c r="J78" s="216"/>
      <c r="K78" s="218"/>
      <c r="L78" s="218"/>
      <c r="M78" s="218"/>
      <c r="N78" s="214"/>
      <c r="O78" s="214"/>
      <c r="P78" s="218"/>
      <c r="Q78" s="218"/>
      <c r="R78" s="280"/>
      <c r="S78" s="163"/>
      <c r="T78" s="163"/>
      <c r="U78" s="163"/>
    </row>
    <row r="79" spans="1:21" s="151" customFormat="1" ht="45.75" customHeight="1" x14ac:dyDescent="0.25">
      <c r="A79" s="209"/>
      <c r="B79" s="210"/>
      <c r="C79" s="211"/>
      <c r="D79" s="210"/>
      <c r="E79" s="213"/>
      <c r="F79" s="211"/>
      <c r="G79" s="211"/>
      <c r="H79" s="214"/>
      <c r="I79" s="215"/>
      <c r="J79" s="216"/>
      <c r="K79" s="217"/>
      <c r="L79" s="218"/>
      <c r="M79" s="218"/>
      <c r="N79" s="214"/>
      <c r="O79" s="211"/>
      <c r="P79" s="218"/>
      <c r="Q79" s="218"/>
      <c r="R79" s="282"/>
      <c r="S79" s="163"/>
      <c r="T79" s="163"/>
      <c r="U79" s="163"/>
    </row>
    <row r="80" spans="1:21" s="151" customFormat="1" ht="80.25" customHeight="1" x14ac:dyDescent="0.25">
      <c r="A80" s="209"/>
      <c r="B80" s="210"/>
      <c r="C80" s="211"/>
      <c r="D80" s="210"/>
      <c r="E80" s="213"/>
      <c r="F80" s="211"/>
      <c r="G80" s="211"/>
      <c r="H80" s="214"/>
      <c r="I80" s="215"/>
      <c r="J80" s="216"/>
      <c r="K80" s="217"/>
      <c r="L80" s="218"/>
      <c r="M80" s="218"/>
      <c r="N80" s="214"/>
      <c r="O80" s="211"/>
      <c r="P80" s="218"/>
      <c r="Q80" s="218"/>
      <c r="R80" s="282"/>
      <c r="S80" s="163"/>
      <c r="T80" s="163"/>
      <c r="U80" s="163"/>
    </row>
    <row r="81" spans="1:22" s="151" customFormat="1" ht="45" customHeight="1" x14ac:dyDescent="0.25">
      <c r="A81" s="209"/>
      <c r="B81" s="210"/>
      <c r="C81" s="211"/>
      <c r="D81" s="210"/>
      <c r="E81" s="213"/>
      <c r="F81" s="211"/>
      <c r="G81" s="211"/>
      <c r="H81" s="214"/>
      <c r="I81" s="215"/>
      <c r="J81" s="216"/>
      <c r="K81" s="222"/>
      <c r="L81" s="218"/>
      <c r="M81" s="218"/>
      <c r="N81" s="214"/>
      <c r="O81" s="211"/>
      <c r="P81" s="218"/>
      <c r="Q81" s="218"/>
      <c r="R81" s="280"/>
      <c r="S81" s="163"/>
      <c r="T81" s="163"/>
      <c r="U81" s="163"/>
    </row>
    <row r="82" spans="1:22" s="151" customFormat="1" ht="41.25" customHeight="1" x14ac:dyDescent="0.25">
      <c r="A82" s="209"/>
      <c r="B82" s="210"/>
      <c r="C82" s="211"/>
      <c r="D82" s="210"/>
      <c r="E82" s="213"/>
      <c r="F82" s="211"/>
      <c r="G82" s="211"/>
      <c r="H82" s="223"/>
      <c r="I82" s="215"/>
      <c r="J82" s="216"/>
      <c r="K82" s="222"/>
      <c r="L82" s="218"/>
      <c r="M82" s="218"/>
      <c r="N82" s="214"/>
      <c r="O82" s="211"/>
      <c r="P82" s="211"/>
      <c r="Q82" s="218"/>
      <c r="R82" s="280"/>
      <c r="S82" s="163"/>
      <c r="T82" s="163"/>
      <c r="U82" s="163"/>
    </row>
    <row r="83" spans="1:22" s="151" customFormat="1" ht="30.75" customHeight="1" x14ac:dyDescent="0.25">
      <c r="A83" s="209"/>
      <c r="B83" s="210"/>
      <c r="C83" s="211"/>
      <c r="D83" s="210"/>
      <c r="E83" s="213"/>
      <c r="F83" s="211"/>
      <c r="G83" s="211"/>
      <c r="H83" s="223"/>
      <c r="I83" s="215"/>
      <c r="J83" s="216"/>
      <c r="K83" s="222"/>
      <c r="L83" s="218"/>
      <c r="M83" s="218"/>
      <c r="N83" s="214"/>
      <c r="O83" s="211"/>
      <c r="P83" s="211"/>
      <c r="Q83" s="218"/>
      <c r="R83" s="280"/>
      <c r="S83" s="163"/>
      <c r="T83" s="163"/>
      <c r="U83" s="163"/>
    </row>
    <row r="84" spans="1:22" s="171" customFormat="1" ht="11.25" customHeight="1" x14ac:dyDescent="0.25">
      <c r="A84" s="242"/>
      <c r="B84" s="243"/>
      <c r="C84" s="237"/>
      <c r="D84" s="238"/>
      <c r="E84" s="239"/>
      <c r="F84" s="237"/>
      <c r="G84" s="237"/>
      <c r="H84" s="215"/>
      <c r="I84" s="215"/>
      <c r="J84" s="216"/>
      <c r="K84" s="240"/>
      <c r="L84" s="241"/>
      <c r="M84" s="241"/>
      <c r="N84" s="215"/>
      <c r="O84" s="237"/>
      <c r="P84" s="241"/>
      <c r="Q84" s="241"/>
      <c r="R84" s="280"/>
      <c r="S84" s="163"/>
      <c r="T84" s="170"/>
      <c r="U84" s="170"/>
    </row>
    <row r="85" spans="1:22" s="151" customFormat="1" ht="14.25" customHeight="1" x14ac:dyDescent="0.25">
      <c r="A85" s="386" t="s">
        <v>137</v>
      </c>
      <c r="B85" s="387"/>
      <c r="C85" s="218"/>
      <c r="D85" s="221"/>
      <c r="E85" s="221"/>
      <c r="F85" s="214"/>
      <c r="G85" s="214"/>
      <c r="H85" s="214"/>
      <c r="I85" s="215"/>
      <c r="J85" s="216"/>
      <c r="K85" s="218"/>
      <c r="L85" s="218"/>
      <c r="M85" s="218"/>
      <c r="N85" s="214"/>
      <c r="O85" s="214"/>
      <c r="P85" s="218"/>
      <c r="Q85" s="218"/>
      <c r="R85" s="280"/>
      <c r="S85" s="163"/>
      <c r="T85" s="163"/>
      <c r="U85" s="163"/>
    </row>
    <row r="86" spans="1:22" s="151" customFormat="1" ht="36.75" customHeight="1" x14ac:dyDescent="0.25">
      <c r="A86" s="209"/>
      <c r="B86" s="210"/>
      <c r="C86" s="211"/>
      <c r="D86" s="210"/>
      <c r="E86" s="213"/>
      <c r="F86" s="211"/>
      <c r="G86" s="223"/>
      <c r="H86" s="214"/>
      <c r="I86" s="215"/>
      <c r="J86" s="216"/>
      <c r="K86" s="217"/>
      <c r="L86" s="218"/>
      <c r="M86" s="218"/>
      <c r="N86" s="214"/>
      <c r="O86" s="211"/>
      <c r="P86" s="218"/>
      <c r="Q86" s="218"/>
      <c r="R86" s="282"/>
      <c r="S86" s="163"/>
      <c r="T86" s="163"/>
      <c r="U86" s="163"/>
    </row>
    <row r="87" spans="1:22" s="151" customFormat="1" ht="90" customHeight="1" x14ac:dyDescent="0.25">
      <c r="A87" s="209"/>
      <c r="B87" s="210"/>
      <c r="C87" s="211"/>
      <c r="D87" s="210"/>
      <c r="E87" s="213"/>
      <c r="F87" s="211"/>
      <c r="G87" s="223"/>
      <c r="H87" s="214"/>
      <c r="I87" s="215"/>
      <c r="J87" s="216"/>
      <c r="K87" s="222"/>
      <c r="L87" s="218"/>
      <c r="M87" s="218"/>
      <c r="N87" s="214"/>
      <c r="O87" s="211"/>
      <c r="P87" s="218"/>
      <c r="Q87" s="218"/>
      <c r="R87" s="280"/>
      <c r="S87" s="163"/>
      <c r="T87" s="163"/>
      <c r="U87" s="163"/>
    </row>
    <row r="88" spans="1:22" s="151" customFormat="1" ht="45" customHeight="1" x14ac:dyDescent="0.25">
      <c r="A88" s="209"/>
      <c r="B88" s="210"/>
      <c r="C88" s="211"/>
      <c r="D88" s="210"/>
      <c r="E88" s="213"/>
      <c r="F88" s="211"/>
      <c r="G88" s="223"/>
      <c r="H88" s="214"/>
      <c r="I88" s="215"/>
      <c r="J88" s="216"/>
      <c r="K88" s="217"/>
      <c r="L88" s="218"/>
      <c r="M88" s="218"/>
      <c r="N88" s="214"/>
      <c r="O88" s="211"/>
      <c r="P88" s="218"/>
      <c r="Q88" s="218"/>
      <c r="R88" s="282"/>
      <c r="S88" s="163"/>
      <c r="T88" s="163"/>
      <c r="U88" s="163"/>
    </row>
    <row r="89" spans="1:22" s="151" customFormat="1" ht="41.25" customHeight="1" x14ac:dyDescent="0.25">
      <c r="A89" s="209"/>
      <c r="B89" s="210"/>
      <c r="C89" s="211"/>
      <c r="D89" s="210"/>
      <c r="E89" s="213"/>
      <c r="F89" s="211"/>
      <c r="G89" s="223"/>
      <c r="H89" s="223"/>
      <c r="I89" s="215"/>
      <c r="J89" s="216"/>
      <c r="K89" s="217"/>
      <c r="L89" s="218"/>
      <c r="M89" s="218"/>
      <c r="N89" s="214"/>
      <c r="O89" s="214"/>
      <c r="P89" s="211"/>
      <c r="Q89" s="218"/>
      <c r="R89" s="282"/>
      <c r="S89" s="163"/>
      <c r="T89" s="163"/>
      <c r="U89" s="163"/>
    </row>
    <row r="90" spans="1:22" s="151" customFormat="1" ht="33.75" customHeight="1" x14ac:dyDescent="0.25">
      <c r="A90" s="209"/>
      <c r="B90" s="210"/>
      <c r="C90" s="211"/>
      <c r="D90" s="210"/>
      <c r="E90" s="213"/>
      <c r="F90" s="211"/>
      <c r="G90" s="223"/>
      <c r="H90" s="223"/>
      <c r="I90" s="215"/>
      <c r="J90" s="216"/>
      <c r="K90" s="222"/>
      <c r="L90" s="218"/>
      <c r="M90" s="218"/>
      <c r="N90" s="214"/>
      <c r="O90" s="211"/>
      <c r="P90" s="211"/>
      <c r="Q90" s="218"/>
      <c r="R90" s="280"/>
      <c r="S90" s="163"/>
      <c r="T90" s="163"/>
      <c r="U90" s="163"/>
    </row>
    <row r="91" spans="1:22" s="151" customFormat="1" ht="33.75" customHeight="1" x14ac:dyDescent="0.25">
      <c r="A91" s="209"/>
      <c r="B91" s="210"/>
      <c r="C91" s="211"/>
      <c r="D91" s="210"/>
      <c r="E91" s="213"/>
      <c r="F91" s="211"/>
      <c r="G91" s="223"/>
      <c r="H91" s="214"/>
      <c r="I91" s="215"/>
      <c r="J91" s="216"/>
      <c r="K91" s="217"/>
      <c r="L91" s="218"/>
      <c r="M91" s="218"/>
      <c r="N91" s="214"/>
      <c r="O91" s="211"/>
      <c r="P91" s="218"/>
      <c r="Q91" s="218"/>
      <c r="R91" s="282"/>
      <c r="S91" s="163"/>
      <c r="T91" s="163"/>
      <c r="U91" s="163"/>
    </row>
    <row r="92" spans="1:22" s="151" customFormat="1" ht="13.5" customHeight="1" x14ac:dyDescent="0.25">
      <c r="A92" s="244"/>
      <c r="B92" s="220"/>
      <c r="C92" s="211"/>
      <c r="D92" s="212"/>
      <c r="E92" s="213"/>
      <c r="F92" s="211"/>
      <c r="G92" s="211"/>
      <c r="H92" s="214"/>
      <c r="I92" s="215"/>
      <c r="J92" s="216"/>
      <c r="K92" s="217"/>
      <c r="L92" s="218"/>
      <c r="M92" s="218"/>
      <c r="N92" s="214"/>
      <c r="O92" s="211"/>
      <c r="P92" s="218"/>
      <c r="Q92" s="218"/>
      <c r="R92" s="280"/>
      <c r="S92" s="163"/>
      <c r="T92" s="163"/>
      <c r="U92" s="163"/>
    </row>
    <row r="93" spans="1:22" s="151" customFormat="1" ht="14.25" customHeight="1" x14ac:dyDescent="0.25">
      <c r="A93" s="386" t="s">
        <v>140</v>
      </c>
      <c r="B93" s="387"/>
      <c r="C93" s="211"/>
      <c r="D93" s="212"/>
      <c r="E93" s="213"/>
      <c r="F93" s="211"/>
      <c r="G93" s="211"/>
      <c r="H93" s="214"/>
      <c r="I93" s="215"/>
      <c r="J93" s="216"/>
      <c r="K93" s="217"/>
      <c r="L93" s="218"/>
      <c r="M93" s="218"/>
      <c r="N93" s="214"/>
      <c r="O93" s="211"/>
      <c r="P93" s="218"/>
      <c r="Q93" s="218"/>
      <c r="R93" s="280"/>
      <c r="S93" s="163"/>
      <c r="T93" s="163"/>
      <c r="U93" s="163"/>
    </row>
    <row r="94" spans="1:22" s="152" customFormat="1" ht="56.25" customHeight="1" x14ac:dyDescent="0.2">
      <c r="A94" s="209"/>
      <c r="B94" s="210"/>
      <c r="C94" s="210"/>
      <c r="D94" s="212"/>
      <c r="E94" s="212"/>
      <c r="F94" s="211"/>
      <c r="G94" s="211"/>
      <c r="H94" s="214"/>
      <c r="I94" s="215"/>
      <c r="J94" s="216"/>
      <c r="K94" s="245"/>
      <c r="L94" s="245"/>
      <c r="M94" s="147"/>
      <c r="N94" s="245"/>
      <c r="O94" s="211"/>
      <c r="P94" s="245"/>
      <c r="Q94" s="245"/>
      <c r="R94" s="282"/>
      <c r="S94" s="162"/>
      <c r="T94" s="164"/>
      <c r="U94" s="164"/>
      <c r="V94" s="160"/>
    </row>
    <row r="95" spans="1:22" s="152" customFormat="1" ht="55.5" customHeight="1" x14ac:dyDescent="0.2">
      <c r="A95" s="209"/>
      <c r="B95" s="210"/>
      <c r="C95" s="210"/>
      <c r="D95" s="212"/>
      <c r="E95" s="212"/>
      <c r="F95" s="211"/>
      <c r="G95" s="211"/>
      <c r="H95" s="214"/>
      <c r="I95" s="215"/>
      <c r="J95" s="216"/>
      <c r="K95" s="222"/>
      <c r="L95" s="218"/>
      <c r="M95" s="218"/>
      <c r="N95" s="214"/>
      <c r="O95" s="211"/>
      <c r="P95" s="245"/>
      <c r="Q95" s="245"/>
      <c r="R95" s="165"/>
      <c r="S95" s="162"/>
      <c r="T95" s="164"/>
      <c r="U95" s="164"/>
      <c r="V95" s="160"/>
    </row>
    <row r="96" spans="1:22" s="152" customFormat="1" ht="30" customHeight="1" x14ac:dyDescent="0.2">
      <c r="A96" s="209"/>
      <c r="B96" s="210"/>
      <c r="C96" s="210"/>
      <c r="D96" s="212"/>
      <c r="E96" s="213"/>
      <c r="F96" s="246"/>
      <c r="G96" s="246"/>
      <c r="H96" s="214"/>
      <c r="I96" s="215"/>
      <c r="J96" s="216"/>
      <c r="K96" s="245"/>
      <c r="L96" s="245"/>
      <c r="M96" s="147"/>
      <c r="N96" s="245"/>
      <c r="O96" s="211"/>
      <c r="P96" s="245"/>
      <c r="Q96" s="245"/>
      <c r="R96" s="282"/>
      <c r="S96" s="162"/>
      <c r="T96" s="164"/>
      <c r="U96" s="164"/>
      <c r="V96" s="160"/>
    </row>
    <row r="97" spans="1:22" s="152" customFormat="1" ht="117" customHeight="1" x14ac:dyDescent="0.2">
      <c r="A97" s="209"/>
      <c r="B97" s="210"/>
      <c r="C97" s="210"/>
      <c r="D97" s="212"/>
      <c r="E97" s="213"/>
      <c r="F97" s="246"/>
      <c r="G97" s="246"/>
      <c r="H97" s="214"/>
      <c r="I97" s="215"/>
      <c r="J97" s="216"/>
      <c r="K97" s="245"/>
      <c r="L97" s="245"/>
      <c r="M97" s="147"/>
      <c r="N97" s="245"/>
      <c r="O97" s="211"/>
      <c r="P97" s="245"/>
      <c r="Q97" s="245"/>
      <c r="R97" s="282"/>
      <c r="S97" s="162"/>
      <c r="T97" s="164"/>
      <c r="U97" s="164"/>
      <c r="V97" s="160"/>
    </row>
    <row r="98" spans="1:22" s="152" customFormat="1" ht="60.75" customHeight="1" x14ac:dyDescent="0.2">
      <c r="A98" s="209"/>
      <c r="B98" s="210"/>
      <c r="C98" s="210"/>
      <c r="D98" s="212"/>
      <c r="E98" s="213"/>
      <c r="F98" s="246"/>
      <c r="G98" s="246"/>
      <c r="H98" s="214"/>
      <c r="I98" s="215"/>
      <c r="J98" s="216"/>
      <c r="K98" s="245"/>
      <c r="L98" s="245"/>
      <c r="M98" s="147"/>
      <c r="N98" s="245"/>
      <c r="O98" s="211"/>
      <c r="P98" s="245"/>
      <c r="Q98" s="245"/>
      <c r="R98" s="282"/>
      <c r="S98" s="162"/>
      <c r="T98" s="164"/>
      <c r="U98" s="164"/>
      <c r="V98" s="160"/>
    </row>
    <row r="99" spans="1:22" s="152" customFormat="1" ht="37.5" customHeight="1" x14ac:dyDescent="0.2">
      <c r="A99" s="209"/>
      <c r="B99" s="210"/>
      <c r="C99" s="210"/>
      <c r="D99" s="212"/>
      <c r="E99" s="212"/>
      <c r="F99" s="247"/>
      <c r="G99" s="211"/>
      <c r="H99" s="214"/>
      <c r="I99" s="215"/>
      <c r="J99" s="216"/>
      <c r="K99" s="245"/>
      <c r="L99" s="245"/>
      <c r="M99" s="147"/>
      <c r="N99" s="245"/>
      <c r="O99" s="211"/>
      <c r="P99" s="245"/>
      <c r="Q99" s="245"/>
      <c r="R99" s="282"/>
      <c r="S99" s="162"/>
      <c r="T99" s="164"/>
      <c r="U99" s="164"/>
      <c r="V99" s="160"/>
    </row>
    <row r="100" spans="1:22" s="277" customFormat="1" ht="98.25" customHeight="1" x14ac:dyDescent="0.2">
      <c r="A100" s="224"/>
      <c r="B100" s="228"/>
      <c r="C100" s="225"/>
      <c r="D100" s="227"/>
      <c r="E100" s="228"/>
      <c r="F100" s="271"/>
      <c r="G100" s="271"/>
      <c r="H100" s="233"/>
      <c r="I100" s="229"/>
      <c r="J100" s="230"/>
      <c r="K100" s="272"/>
      <c r="L100" s="272"/>
      <c r="M100" s="273"/>
      <c r="N100" s="272"/>
      <c r="O100" s="226"/>
      <c r="P100" s="272"/>
      <c r="Q100" s="272"/>
      <c r="R100" s="282"/>
      <c r="S100" s="274"/>
      <c r="T100" s="275"/>
      <c r="U100" s="275"/>
      <c r="V100" s="276"/>
    </row>
    <row r="101" spans="1:22" s="152" customFormat="1" ht="40.5" customHeight="1" x14ac:dyDescent="0.2">
      <c r="A101" s="209"/>
      <c r="B101" s="210"/>
      <c r="C101" s="210"/>
      <c r="D101" s="212"/>
      <c r="E101" s="213"/>
      <c r="F101" s="246"/>
      <c r="G101" s="246"/>
      <c r="H101" s="214"/>
      <c r="I101" s="215"/>
      <c r="J101" s="216"/>
      <c r="K101" s="222"/>
      <c r="L101" s="218"/>
      <c r="M101" s="218"/>
      <c r="N101" s="214"/>
      <c r="O101" s="211"/>
      <c r="P101" s="245"/>
      <c r="Q101" s="245"/>
      <c r="R101" s="165"/>
      <c r="S101" s="162"/>
      <c r="T101" s="164"/>
      <c r="U101" s="164"/>
      <c r="V101" s="160"/>
    </row>
    <row r="102" spans="1:22" s="277" customFormat="1" ht="78.75" customHeight="1" x14ac:dyDescent="0.2">
      <c r="A102" s="224"/>
      <c r="B102" s="228"/>
      <c r="C102" s="225"/>
      <c r="D102" s="227"/>
      <c r="E102" s="228"/>
      <c r="F102" s="271"/>
      <c r="G102" s="271"/>
      <c r="H102" s="233"/>
      <c r="I102" s="229"/>
      <c r="J102" s="230"/>
      <c r="K102" s="272"/>
      <c r="L102" s="272"/>
      <c r="M102" s="273"/>
      <c r="N102" s="272"/>
      <c r="O102" s="226"/>
      <c r="P102" s="272"/>
      <c r="Q102" s="272"/>
      <c r="R102" s="282"/>
      <c r="S102" s="274"/>
      <c r="T102" s="275"/>
      <c r="U102" s="275"/>
      <c r="V102" s="276"/>
    </row>
    <row r="103" spans="1:22" s="152" customFormat="1" ht="105.75" customHeight="1" x14ac:dyDescent="0.2">
      <c r="A103" s="209"/>
      <c r="B103" s="210"/>
      <c r="C103" s="210"/>
      <c r="D103" s="212"/>
      <c r="E103" s="213"/>
      <c r="F103" s="246"/>
      <c r="G103" s="246"/>
      <c r="H103" s="214"/>
      <c r="I103" s="215"/>
      <c r="J103" s="216"/>
      <c r="K103" s="245"/>
      <c r="L103" s="245"/>
      <c r="M103" s="147"/>
      <c r="N103" s="245"/>
      <c r="O103" s="211"/>
      <c r="P103" s="245"/>
      <c r="Q103" s="245"/>
      <c r="R103" s="282"/>
      <c r="S103" s="162"/>
      <c r="T103" s="164"/>
      <c r="U103" s="164"/>
      <c r="V103" s="160"/>
    </row>
    <row r="104" spans="1:22" s="152" customFormat="1" ht="46.5" customHeight="1" x14ac:dyDescent="0.2">
      <c r="A104" s="209"/>
      <c r="B104" s="210"/>
      <c r="C104" s="210"/>
      <c r="D104" s="212"/>
      <c r="E104" s="213"/>
      <c r="F104" s="246"/>
      <c r="G104" s="246"/>
      <c r="H104" s="214"/>
      <c r="I104" s="215"/>
      <c r="J104" s="216"/>
      <c r="K104" s="245"/>
      <c r="L104" s="245"/>
      <c r="M104" s="147"/>
      <c r="N104" s="245"/>
      <c r="O104" s="211"/>
      <c r="P104" s="245"/>
      <c r="Q104" s="245"/>
      <c r="R104" s="282"/>
      <c r="S104" s="162"/>
      <c r="T104" s="164"/>
      <c r="U104" s="164"/>
      <c r="V104" s="160"/>
    </row>
    <row r="105" spans="1:22" s="152" customFormat="1" ht="91.5" customHeight="1" x14ac:dyDescent="0.2">
      <c r="A105" s="209"/>
      <c r="B105" s="210"/>
      <c r="C105" s="210"/>
      <c r="D105" s="212"/>
      <c r="E105" s="213"/>
      <c r="F105" s="246"/>
      <c r="G105" s="246"/>
      <c r="H105" s="214"/>
      <c r="I105" s="215"/>
      <c r="J105" s="216"/>
      <c r="K105" s="245"/>
      <c r="L105" s="245"/>
      <c r="M105" s="147"/>
      <c r="N105" s="245"/>
      <c r="O105" s="211"/>
      <c r="P105" s="245"/>
      <c r="Q105" s="245"/>
      <c r="R105" s="282"/>
      <c r="S105" s="162"/>
      <c r="T105" s="164"/>
      <c r="U105" s="164"/>
      <c r="V105" s="160"/>
    </row>
    <row r="106" spans="1:22" s="152" customFormat="1" ht="88.5" customHeight="1" x14ac:dyDescent="0.2">
      <c r="A106" s="209"/>
      <c r="B106" s="210"/>
      <c r="C106" s="210"/>
      <c r="D106" s="212"/>
      <c r="E106" s="213"/>
      <c r="F106" s="246"/>
      <c r="G106" s="246"/>
      <c r="H106" s="214"/>
      <c r="I106" s="215"/>
      <c r="J106" s="216"/>
      <c r="K106" s="245"/>
      <c r="L106" s="245"/>
      <c r="M106" s="147"/>
      <c r="N106" s="245"/>
      <c r="O106" s="211"/>
      <c r="P106" s="245"/>
      <c r="Q106" s="245"/>
      <c r="R106" s="282"/>
      <c r="S106" s="162"/>
      <c r="T106" s="164"/>
      <c r="U106" s="164"/>
      <c r="V106" s="160"/>
    </row>
    <row r="107" spans="1:22" s="152" customFormat="1" ht="83.25" customHeight="1" x14ac:dyDescent="0.2">
      <c r="A107" s="209"/>
      <c r="B107" s="210"/>
      <c r="C107" s="210"/>
      <c r="D107" s="212"/>
      <c r="E107" s="213"/>
      <c r="F107" s="246"/>
      <c r="G107" s="246"/>
      <c r="H107" s="214"/>
      <c r="I107" s="215"/>
      <c r="J107" s="216"/>
      <c r="K107" s="245"/>
      <c r="L107" s="245"/>
      <c r="M107" s="147"/>
      <c r="N107" s="245"/>
      <c r="O107" s="211"/>
      <c r="P107" s="245"/>
      <c r="Q107" s="245"/>
      <c r="R107" s="282"/>
      <c r="S107" s="162"/>
      <c r="T107" s="164"/>
      <c r="U107" s="164"/>
      <c r="V107" s="160"/>
    </row>
    <row r="108" spans="1:22" s="152" customFormat="1" ht="90" customHeight="1" x14ac:dyDescent="0.2">
      <c r="A108" s="209"/>
      <c r="B108" s="210"/>
      <c r="C108" s="210"/>
      <c r="D108" s="212"/>
      <c r="E108" s="213"/>
      <c r="F108" s="246"/>
      <c r="G108" s="246"/>
      <c r="H108" s="214"/>
      <c r="I108" s="215"/>
      <c r="J108" s="216"/>
      <c r="K108" s="245"/>
      <c r="L108" s="245"/>
      <c r="M108" s="147"/>
      <c r="N108" s="245"/>
      <c r="O108" s="211"/>
      <c r="P108" s="245"/>
      <c r="Q108" s="245"/>
      <c r="R108" s="282"/>
      <c r="S108" s="162"/>
      <c r="T108" s="164"/>
      <c r="U108" s="164"/>
      <c r="V108" s="160"/>
    </row>
    <row r="109" spans="1:22" s="152" customFormat="1" ht="79.5" customHeight="1" x14ac:dyDescent="0.2">
      <c r="A109" s="209"/>
      <c r="B109" s="210"/>
      <c r="C109" s="210"/>
      <c r="D109" s="212"/>
      <c r="E109" s="213"/>
      <c r="F109" s="246"/>
      <c r="G109" s="246"/>
      <c r="H109" s="214"/>
      <c r="I109" s="215"/>
      <c r="J109" s="216"/>
      <c r="K109" s="245"/>
      <c r="L109" s="245"/>
      <c r="M109" s="147"/>
      <c r="N109" s="245"/>
      <c r="O109" s="211"/>
      <c r="P109" s="245"/>
      <c r="Q109" s="245"/>
      <c r="R109" s="282"/>
      <c r="S109" s="162"/>
      <c r="T109" s="164"/>
      <c r="U109" s="164"/>
      <c r="V109" s="160"/>
    </row>
    <row r="110" spans="1:22" s="152" customFormat="1" ht="79.5" customHeight="1" x14ac:dyDescent="0.2">
      <c r="A110" s="209"/>
      <c r="B110" s="210"/>
      <c r="C110" s="210"/>
      <c r="D110" s="212"/>
      <c r="E110" s="213"/>
      <c r="F110" s="246"/>
      <c r="G110" s="246"/>
      <c r="H110" s="214"/>
      <c r="I110" s="215"/>
      <c r="J110" s="216"/>
      <c r="K110" s="245"/>
      <c r="L110" s="245"/>
      <c r="M110" s="147"/>
      <c r="N110" s="245"/>
      <c r="O110" s="211"/>
      <c r="P110" s="245"/>
      <c r="Q110" s="245"/>
      <c r="R110" s="282"/>
      <c r="S110" s="162"/>
      <c r="T110" s="164"/>
      <c r="U110" s="164"/>
      <c r="V110" s="160"/>
    </row>
    <row r="111" spans="1:22" s="152" customFormat="1" ht="84.75" customHeight="1" x14ac:dyDescent="0.2">
      <c r="A111" s="209"/>
      <c r="B111" s="210"/>
      <c r="C111" s="210"/>
      <c r="D111" s="212"/>
      <c r="E111" s="213"/>
      <c r="F111" s="246"/>
      <c r="G111" s="246"/>
      <c r="H111" s="214"/>
      <c r="I111" s="215"/>
      <c r="J111" s="216"/>
      <c r="K111" s="245"/>
      <c r="L111" s="245"/>
      <c r="M111" s="147"/>
      <c r="N111" s="245"/>
      <c r="O111" s="211"/>
      <c r="P111" s="245"/>
      <c r="Q111" s="245"/>
      <c r="R111" s="282"/>
      <c r="S111" s="162"/>
      <c r="T111" s="164"/>
      <c r="U111" s="164"/>
      <c r="V111" s="160"/>
    </row>
    <row r="112" spans="1:22" s="152" customFormat="1" ht="79.5" customHeight="1" x14ac:dyDescent="0.2">
      <c r="A112" s="209"/>
      <c r="B112" s="210"/>
      <c r="C112" s="210"/>
      <c r="D112" s="212"/>
      <c r="E112" s="213"/>
      <c r="F112" s="246"/>
      <c r="G112" s="246"/>
      <c r="H112" s="214"/>
      <c r="I112" s="215"/>
      <c r="J112" s="216"/>
      <c r="K112" s="245"/>
      <c r="L112" s="245"/>
      <c r="M112" s="147"/>
      <c r="N112" s="245"/>
      <c r="O112" s="211"/>
      <c r="P112" s="245"/>
      <c r="Q112" s="245"/>
      <c r="R112" s="282"/>
      <c r="S112" s="162"/>
      <c r="T112" s="164"/>
      <c r="U112" s="164"/>
      <c r="V112" s="160"/>
    </row>
    <row r="113" spans="1:22" s="152" customFormat="1" ht="65.25" customHeight="1" x14ac:dyDescent="0.2">
      <c r="A113" s="209"/>
      <c r="B113" s="210"/>
      <c r="C113" s="210"/>
      <c r="D113" s="212"/>
      <c r="E113" s="213"/>
      <c r="F113" s="246"/>
      <c r="G113" s="246"/>
      <c r="H113" s="214"/>
      <c r="I113" s="215"/>
      <c r="J113" s="216"/>
      <c r="K113" s="245"/>
      <c r="L113" s="245"/>
      <c r="M113" s="147"/>
      <c r="N113" s="245"/>
      <c r="O113" s="211"/>
      <c r="P113" s="245"/>
      <c r="Q113" s="245"/>
      <c r="R113" s="282"/>
      <c r="S113" s="162"/>
      <c r="T113" s="164"/>
      <c r="U113" s="164"/>
      <c r="V113" s="160"/>
    </row>
    <row r="114" spans="1:22" s="152" customFormat="1" ht="65.25" customHeight="1" x14ac:dyDescent="0.2">
      <c r="A114" s="209"/>
      <c r="B114" s="210"/>
      <c r="C114" s="210"/>
      <c r="D114" s="212"/>
      <c r="E114" s="213"/>
      <c r="F114" s="246"/>
      <c r="G114" s="246"/>
      <c r="H114" s="214"/>
      <c r="I114" s="215"/>
      <c r="J114" s="216"/>
      <c r="K114" s="245"/>
      <c r="L114" s="245"/>
      <c r="M114" s="147"/>
      <c r="N114" s="245"/>
      <c r="O114" s="211"/>
      <c r="P114" s="245"/>
      <c r="Q114" s="245"/>
      <c r="R114" s="282"/>
      <c r="S114" s="162"/>
      <c r="T114" s="164"/>
      <c r="U114" s="164"/>
      <c r="V114" s="160"/>
    </row>
    <row r="115" spans="1:22" s="152" customFormat="1" ht="65.25" customHeight="1" x14ac:dyDescent="0.2">
      <c r="A115" s="209"/>
      <c r="B115" s="210"/>
      <c r="C115" s="210"/>
      <c r="D115" s="212"/>
      <c r="E115" s="213"/>
      <c r="F115" s="246"/>
      <c r="G115" s="246"/>
      <c r="H115" s="214"/>
      <c r="I115" s="215"/>
      <c r="J115" s="216"/>
      <c r="K115" s="245"/>
      <c r="L115" s="245"/>
      <c r="M115" s="147"/>
      <c r="N115" s="245"/>
      <c r="O115" s="211"/>
      <c r="P115" s="245"/>
      <c r="Q115" s="245"/>
      <c r="R115" s="282"/>
      <c r="S115" s="162"/>
      <c r="T115" s="164"/>
      <c r="U115" s="164"/>
      <c r="V115" s="160"/>
    </row>
    <row r="116" spans="1:22" s="152" customFormat="1" ht="65.25" customHeight="1" x14ac:dyDescent="0.2">
      <c r="A116" s="209"/>
      <c r="B116" s="210"/>
      <c r="C116" s="210"/>
      <c r="D116" s="212"/>
      <c r="E116" s="213"/>
      <c r="F116" s="246"/>
      <c r="G116" s="246"/>
      <c r="H116" s="214"/>
      <c r="I116" s="215"/>
      <c r="J116" s="216"/>
      <c r="K116" s="245"/>
      <c r="L116" s="245"/>
      <c r="M116" s="147"/>
      <c r="N116" s="245"/>
      <c r="O116" s="211"/>
      <c r="P116" s="245"/>
      <c r="Q116" s="245"/>
      <c r="R116" s="282"/>
      <c r="S116" s="162"/>
      <c r="T116" s="164"/>
      <c r="U116" s="164"/>
      <c r="V116" s="160"/>
    </row>
    <row r="117" spans="1:22" s="152" customFormat="1" ht="65.25" customHeight="1" x14ac:dyDescent="0.2">
      <c r="A117" s="209"/>
      <c r="B117" s="210"/>
      <c r="C117" s="210"/>
      <c r="D117" s="212"/>
      <c r="E117" s="213"/>
      <c r="F117" s="246"/>
      <c r="G117" s="246"/>
      <c r="H117" s="214"/>
      <c r="I117" s="215"/>
      <c r="J117" s="216"/>
      <c r="K117" s="245"/>
      <c r="L117" s="245"/>
      <c r="M117" s="147"/>
      <c r="N117" s="245"/>
      <c r="O117" s="211"/>
      <c r="P117" s="245"/>
      <c r="Q117" s="245"/>
      <c r="R117" s="282"/>
      <c r="S117" s="162"/>
      <c r="T117" s="164"/>
      <c r="U117" s="164"/>
      <c r="V117" s="160"/>
    </row>
    <row r="118" spans="1:22" s="152" customFormat="1" ht="65.25" customHeight="1" x14ac:dyDescent="0.2">
      <c r="A118" s="209"/>
      <c r="B118" s="210"/>
      <c r="C118" s="210"/>
      <c r="D118" s="212"/>
      <c r="E118" s="213"/>
      <c r="F118" s="246"/>
      <c r="G118" s="246"/>
      <c r="H118" s="214"/>
      <c r="I118" s="215"/>
      <c r="J118" s="216"/>
      <c r="K118" s="245"/>
      <c r="L118" s="245"/>
      <c r="M118" s="147"/>
      <c r="N118" s="245"/>
      <c r="O118" s="211"/>
      <c r="P118" s="245"/>
      <c r="Q118" s="245"/>
      <c r="R118" s="282"/>
      <c r="S118" s="162"/>
      <c r="T118" s="164"/>
      <c r="U118" s="164"/>
      <c r="V118" s="160"/>
    </row>
    <row r="119" spans="1:22" s="152" customFormat="1" ht="65.25" customHeight="1" x14ac:dyDescent="0.2">
      <c r="A119" s="209"/>
      <c r="B119" s="210"/>
      <c r="C119" s="210"/>
      <c r="D119" s="212"/>
      <c r="E119" s="213"/>
      <c r="F119" s="246"/>
      <c r="G119" s="246"/>
      <c r="H119" s="214"/>
      <c r="I119" s="215"/>
      <c r="J119" s="216"/>
      <c r="K119" s="245"/>
      <c r="L119" s="245"/>
      <c r="M119" s="147"/>
      <c r="N119" s="245"/>
      <c r="O119" s="211"/>
      <c r="P119" s="245"/>
      <c r="Q119" s="245"/>
      <c r="R119" s="282"/>
      <c r="S119" s="162"/>
      <c r="T119" s="164"/>
      <c r="U119" s="164"/>
      <c r="V119" s="160"/>
    </row>
    <row r="120" spans="1:22" s="152" customFormat="1" ht="65.25" customHeight="1" x14ac:dyDescent="0.2">
      <c r="A120" s="209"/>
      <c r="B120" s="210"/>
      <c r="C120" s="210"/>
      <c r="D120" s="212"/>
      <c r="E120" s="213"/>
      <c r="F120" s="246"/>
      <c r="G120" s="246"/>
      <c r="H120" s="214"/>
      <c r="I120" s="215"/>
      <c r="J120" s="216"/>
      <c r="K120" s="245"/>
      <c r="L120" s="245"/>
      <c r="M120" s="147"/>
      <c r="N120" s="245"/>
      <c r="O120" s="211"/>
      <c r="P120" s="245"/>
      <c r="Q120" s="245"/>
      <c r="R120" s="282"/>
      <c r="S120" s="162"/>
      <c r="T120" s="164"/>
      <c r="U120" s="164"/>
      <c r="V120" s="160"/>
    </row>
    <row r="121" spans="1:22" s="152" customFormat="1" ht="65.25" customHeight="1" x14ac:dyDescent="0.2">
      <c r="A121" s="209"/>
      <c r="B121" s="210"/>
      <c r="C121" s="210"/>
      <c r="D121" s="212"/>
      <c r="E121" s="213"/>
      <c r="F121" s="246"/>
      <c r="G121" s="246"/>
      <c r="H121" s="214"/>
      <c r="I121" s="215"/>
      <c r="J121" s="216"/>
      <c r="K121" s="245"/>
      <c r="L121" s="245"/>
      <c r="M121" s="147"/>
      <c r="N121" s="245"/>
      <c r="O121" s="211"/>
      <c r="P121" s="245"/>
      <c r="Q121" s="245"/>
      <c r="R121" s="282"/>
      <c r="S121" s="162"/>
      <c r="T121" s="164"/>
      <c r="U121" s="164"/>
      <c r="V121" s="160"/>
    </row>
    <row r="122" spans="1:22" s="152" customFormat="1" ht="65.25" customHeight="1" x14ac:dyDescent="0.2">
      <c r="A122" s="209"/>
      <c r="B122" s="210"/>
      <c r="C122" s="210"/>
      <c r="D122" s="212"/>
      <c r="E122" s="213"/>
      <c r="F122" s="246"/>
      <c r="G122" s="246"/>
      <c r="H122" s="214"/>
      <c r="I122" s="215"/>
      <c r="J122" s="216"/>
      <c r="K122" s="245"/>
      <c r="L122" s="245"/>
      <c r="M122" s="147"/>
      <c r="N122" s="245"/>
      <c r="O122" s="211"/>
      <c r="P122" s="245"/>
      <c r="Q122" s="245"/>
      <c r="R122" s="282"/>
      <c r="S122" s="162"/>
      <c r="T122" s="164"/>
      <c r="U122" s="164"/>
      <c r="V122" s="160"/>
    </row>
    <row r="123" spans="1:22" s="152" customFormat="1" ht="65.25" customHeight="1" x14ac:dyDescent="0.2">
      <c r="A123" s="209"/>
      <c r="B123" s="210"/>
      <c r="C123" s="210"/>
      <c r="D123" s="212"/>
      <c r="E123" s="213"/>
      <c r="F123" s="246"/>
      <c r="G123" s="246"/>
      <c r="H123" s="214"/>
      <c r="I123" s="215"/>
      <c r="J123" s="216"/>
      <c r="K123" s="245"/>
      <c r="L123" s="245"/>
      <c r="M123" s="147"/>
      <c r="N123" s="245"/>
      <c r="O123" s="211"/>
      <c r="P123" s="245"/>
      <c r="Q123" s="245"/>
      <c r="R123" s="282"/>
      <c r="S123" s="162"/>
      <c r="T123" s="164"/>
      <c r="U123" s="164"/>
      <c r="V123" s="160"/>
    </row>
    <row r="124" spans="1:22" s="152" customFormat="1" ht="69.75" customHeight="1" x14ac:dyDescent="0.2">
      <c r="A124" s="209"/>
      <c r="B124" s="210"/>
      <c r="C124" s="210"/>
      <c r="D124" s="212"/>
      <c r="E124" s="213"/>
      <c r="F124" s="246"/>
      <c r="G124" s="246"/>
      <c r="H124" s="214"/>
      <c r="I124" s="215"/>
      <c r="J124" s="216"/>
      <c r="K124" s="245"/>
      <c r="L124" s="245"/>
      <c r="M124" s="147"/>
      <c r="N124" s="245"/>
      <c r="O124" s="211"/>
      <c r="P124" s="245"/>
      <c r="Q124" s="245"/>
      <c r="R124" s="282"/>
      <c r="S124" s="162"/>
      <c r="T124" s="164"/>
      <c r="U124" s="164"/>
      <c r="V124" s="160"/>
    </row>
    <row r="125" spans="1:22" s="152" customFormat="1" ht="74.25" customHeight="1" x14ac:dyDescent="0.2">
      <c r="A125" s="209"/>
      <c r="B125" s="210"/>
      <c r="C125" s="210"/>
      <c r="D125" s="212"/>
      <c r="E125" s="213"/>
      <c r="F125" s="246"/>
      <c r="G125" s="246"/>
      <c r="H125" s="214"/>
      <c r="I125" s="215"/>
      <c r="J125" s="216"/>
      <c r="K125" s="245"/>
      <c r="L125" s="245"/>
      <c r="M125" s="147"/>
      <c r="N125" s="245"/>
      <c r="O125" s="211"/>
      <c r="P125" s="245"/>
      <c r="Q125" s="245"/>
      <c r="R125" s="282"/>
      <c r="S125" s="162"/>
      <c r="T125" s="164"/>
      <c r="U125" s="164"/>
      <c r="V125" s="160"/>
    </row>
    <row r="126" spans="1:22" s="152" customFormat="1" ht="77.25" customHeight="1" x14ac:dyDescent="0.2">
      <c r="A126" s="209"/>
      <c r="B126" s="210"/>
      <c r="C126" s="210"/>
      <c r="D126" s="212"/>
      <c r="E126" s="213"/>
      <c r="F126" s="246"/>
      <c r="G126" s="246"/>
      <c r="H126" s="214"/>
      <c r="I126" s="215"/>
      <c r="J126" s="216"/>
      <c r="K126" s="245"/>
      <c r="L126" s="245"/>
      <c r="M126" s="147"/>
      <c r="N126" s="245"/>
      <c r="O126" s="211"/>
      <c r="P126" s="245"/>
      <c r="Q126" s="245"/>
      <c r="R126" s="282"/>
      <c r="S126" s="162"/>
      <c r="T126" s="164"/>
      <c r="U126" s="164"/>
      <c r="V126" s="160"/>
    </row>
    <row r="127" spans="1:22" s="152" customFormat="1" ht="66.75" customHeight="1" x14ac:dyDescent="0.2">
      <c r="A127" s="209"/>
      <c r="B127" s="210"/>
      <c r="C127" s="210"/>
      <c r="D127" s="212"/>
      <c r="E127" s="213"/>
      <c r="F127" s="246"/>
      <c r="G127" s="246"/>
      <c r="H127" s="214"/>
      <c r="I127" s="215"/>
      <c r="J127" s="216"/>
      <c r="K127" s="245"/>
      <c r="L127" s="245"/>
      <c r="M127" s="147"/>
      <c r="N127" s="245"/>
      <c r="O127" s="211"/>
      <c r="P127" s="245"/>
      <c r="Q127" s="245"/>
      <c r="R127" s="282"/>
      <c r="S127" s="162"/>
      <c r="T127" s="164"/>
      <c r="U127" s="164"/>
      <c r="V127" s="160"/>
    </row>
    <row r="128" spans="1:22" s="152" customFormat="1" ht="65.25" customHeight="1" x14ac:dyDescent="0.2">
      <c r="A128" s="209"/>
      <c r="B128" s="210"/>
      <c r="C128" s="210"/>
      <c r="D128" s="212"/>
      <c r="E128" s="213"/>
      <c r="F128" s="246"/>
      <c r="G128" s="246"/>
      <c r="H128" s="214"/>
      <c r="I128" s="215"/>
      <c r="J128" s="216"/>
      <c r="K128" s="245"/>
      <c r="L128" s="245"/>
      <c r="M128" s="147"/>
      <c r="N128" s="245"/>
      <c r="O128" s="211"/>
      <c r="P128" s="245"/>
      <c r="Q128" s="245"/>
      <c r="R128" s="282"/>
      <c r="S128" s="162"/>
      <c r="T128" s="164"/>
      <c r="U128" s="164"/>
      <c r="V128" s="160"/>
    </row>
    <row r="129" spans="1:22" s="152" customFormat="1" ht="65.25" customHeight="1" x14ac:dyDescent="0.2">
      <c r="A129" s="209"/>
      <c r="B129" s="210"/>
      <c r="C129" s="210"/>
      <c r="D129" s="212"/>
      <c r="E129" s="213"/>
      <c r="F129" s="246"/>
      <c r="G129" s="246"/>
      <c r="H129" s="214"/>
      <c r="I129" s="215"/>
      <c r="J129" s="216"/>
      <c r="K129" s="245"/>
      <c r="L129" s="245"/>
      <c r="M129" s="147"/>
      <c r="N129" s="245"/>
      <c r="O129" s="211"/>
      <c r="P129" s="245"/>
      <c r="Q129" s="245"/>
      <c r="R129" s="282"/>
      <c r="S129" s="162"/>
      <c r="T129" s="164"/>
      <c r="U129" s="164"/>
      <c r="V129" s="160"/>
    </row>
    <row r="130" spans="1:22" s="152" customFormat="1" ht="65.25" customHeight="1" x14ac:dyDescent="0.2">
      <c r="A130" s="209"/>
      <c r="B130" s="210"/>
      <c r="C130" s="210"/>
      <c r="D130" s="212"/>
      <c r="E130" s="213"/>
      <c r="F130" s="246"/>
      <c r="G130" s="246"/>
      <c r="H130" s="214"/>
      <c r="I130" s="215"/>
      <c r="J130" s="216"/>
      <c r="K130" s="245"/>
      <c r="L130" s="245"/>
      <c r="M130" s="147"/>
      <c r="N130" s="245"/>
      <c r="O130" s="211"/>
      <c r="P130" s="245"/>
      <c r="Q130" s="245"/>
      <c r="R130" s="282"/>
      <c r="S130" s="162"/>
      <c r="T130" s="164"/>
      <c r="U130" s="164"/>
      <c r="V130" s="160"/>
    </row>
    <row r="131" spans="1:22" s="152" customFormat="1" ht="65.25" customHeight="1" x14ac:dyDescent="0.2">
      <c r="A131" s="209"/>
      <c r="B131" s="210"/>
      <c r="C131" s="210"/>
      <c r="D131" s="212"/>
      <c r="E131" s="213"/>
      <c r="F131" s="246"/>
      <c r="G131" s="246"/>
      <c r="H131" s="214"/>
      <c r="I131" s="215"/>
      <c r="J131" s="216"/>
      <c r="K131" s="245"/>
      <c r="L131" s="245"/>
      <c r="M131" s="147"/>
      <c r="N131" s="245"/>
      <c r="O131" s="211"/>
      <c r="P131" s="245"/>
      <c r="Q131" s="245"/>
      <c r="R131" s="282"/>
      <c r="S131" s="162"/>
      <c r="T131" s="164"/>
      <c r="U131" s="164"/>
      <c r="V131" s="160"/>
    </row>
    <row r="132" spans="1:22" s="152" customFormat="1" ht="65.25" customHeight="1" x14ac:dyDescent="0.2">
      <c r="A132" s="209"/>
      <c r="B132" s="210"/>
      <c r="C132" s="210"/>
      <c r="D132" s="212"/>
      <c r="E132" s="213"/>
      <c r="F132" s="246"/>
      <c r="G132" s="246"/>
      <c r="H132" s="214"/>
      <c r="I132" s="215"/>
      <c r="J132" s="216"/>
      <c r="K132" s="245"/>
      <c r="L132" s="245"/>
      <c r="M132" s="147"/>
      <c r="N132" s="245"/>
      <c r="O132" s="211"/>
      <c r="P132" s="245"/>
      <c r="Q132" s="245"/>
      <c r="R132" s="282"/>
      <c r="S132" s="162"/>
      <c r="T132" s="164"/>
      <c r="U132" s="164"/>
      <c r="V132" s="160"/>
    </row>
    <row r="133" spans="1:22" s="152" customFormat="1" ht="65.25" customHeight="1" x14ac:dyDescent="0.2">
      <c r="A133" s="209"/>
      <c r="B133" s="210"/>
      <c r="C133" s="210"/>
      <c r="D133" s="212"/>
      <c r="E133" s="213"/>
      <c r="F133" s="246"/>
      <c r="G133" s="246"/>
      <c r="H133" s="214"/>
      <c r="I133" s="215"/>
      <c r="J133" s="216"/>
      <c r="K133" s="245"/>
      <c r="L133" s="245"/>
      <c r="M133" s="147"/>
      <c r="N133" s="245"/>
      <c r="O133" s="211"/>
      <c r="P133" s="245"/>
      <c r="Q133" s="245"/>
      <c r="R133" s="282"/>
      <c r="S133" s="162"/>
      <c r="T133" s="164"/>
      <c r="U133" s="164"/>
      <c r="V133" s="160"/>
    </row>
    <row r="134" spans="1:22" s="152" customFormat="1" ht="65.25" customHeight="1" x14ac:dyDescent="0.2">
      <c r="A134" s="209"/>
      <c r="B134" s="210"/>
      <c r="C134" s="210"/>
      <c r="D134" s="212"/>
      <c r="E134" s="213"/>
      <c r="F134" s="246"/>
      <c r="G134" s="246"/>
      <c r="H134" s="214"/>
      <c r="I134" s="215"/>
      <c r="J134" s="216"/>
      <c r="K134" s="245"/>
      <c r="L134" s="245"/>
      <c r="M134" s="147"/>
      <c r="N134" s="245"/>
      <c r="O134" s="211"/>
      <c r="P134" s="245"/>
      <c r="Q134" s="245"/>
      <c r="R134" s="282"/>
      <c r="S134" s="162"/>
      <c r="T134" s="164"/>
      <c r="U134" s="164"/>
      <c r="V134" s="160"/>
    </row>
    <row r="135" spans="1:22" s="152" customFormat="1" ht="65.25" customHeight="1" x14ac:dyDescent="0.2">
      <c r="A135" s="209"/>
      <c r="B135" s="210"/>
      <c r="C135" s="210"/>
      <c r="D135" s="212"/>
      <c r="E135" s="213"/>
      <c r="F135" s="246"/>
      <c r="G135" s="246"/>
      <c r="H135" s="214"/>
      <c r="I135" s="215"/>
      <c r="J135" s="216"/>
      <c r="K135" s="245"/>
      <c r="L135" s="245"/>
      <c r="M135" s="147"/>
      <c r="N135" s="245"/>
      <c r="O135" s="211"/>
      <c r="P135" s="245"/>
      <c r="Q135" s="245"/>
      <c r="R135" s="282"/>
      <c r="S135" s="162"/>
      <c r="T135" s="164"/>
      <c r="U135" s="164"/>
      <c r="V135" s="160"/>
    </row>
    <row r="136" spans="1:22" s="152" customFormat="1" ht="65.25" customHeight="1" x14ac:dyDescent="0.2">
      <c r="A136" s="209"/>
      <c r="B136" s="210"/>
      <c r="C136" s="210"/>
      <c r="D136" s="212"/>
      <c r="E136" s="213"/>
      <c r="F136" s="246"/>
      <c r="G136" s="246"/>
      <c r="H136" s="214"/>
      <c r="I136" s="215"/>
      <c r="J136" s="216"/>
      <c r="K136" s="245"/>
      <c r="L136" s="245"/>
      <c r="M136" s="147"/>
      <c r="N136" s="245"/>
      <c r="O136" s="211"/>
      <c r="P136" s="245"/>
      <c r="Q136" s="245"/>
      <c r="R136" s="282"/>
      <c r="S136" s="162"/>
      <c r="T136" s="164"/>
      <c r="U136" s="164"/>
      <c r="V136" s="160"/>
    </row>
    <row r="137" spans="1:22" s="152" customFormat="1" ht="65.25" customHeight="1" x14ac:dyDescent="0.2">
      <c r="A137" s="209"/>
      <c r="B137" s="210"/>
      <c r="C137" s="210"/>
      <c r="D137" s="212"/>
      <c r="E137" s="213"/>
      <c r="F137" s="246"/>
      <c r="G137" s="246"/>
      <c r="H137" s="214"/>
      <c r="I137" s="215"/>
      <c r="J137" s="216"/>
      <c r="K137" s="245"/>
      <c r="L137" s="245"/>
      <c r="M137" s="147"/>
      <c r="N137" s="245"/>
      <c r="O137" s="211"/>
      <c r="P137" s="245"/>
      <c r="Q137" s="245"/>
      <c r="R137" s="282"/>
      <c r="S137" s="162"/>
      <c r="T137" s="164"/>
      <c r="U137" s="164"/>
      <c r="V137" s="160"/>
    </row>
    <row r="138" spans="1:22" s="152" customFormat="1" ht="65.25" customHeight="1" x14ac:dyDescent="0.2">
      <c r="A138" s="209"/>
      <c r="B138" s="210"/>
      <c r="C138" s="210"/>
      <c r="D138" s="212"/>
      <c r="E138" s="213"/>
      <c r="F138" s="246"/>
      <c r="G138" s="246"/>
      <c r="H138" s="214"/>
      <c r="I138" s="215"/>
      <c r="J138" s="216"/>
      <c r="K138" s="245"/>
      <c r="L138" s="245"/>
      <c r="M138" s="147"/>
      <c r="N138" s="245"/>
      <c r="O138" s="211"/>
      <c r="P138" s="245"/>
      <c r="Q138" s="245"/>
      <c r="R138" s="282"/>
      <c r="S138" s="162"/>
      <c r="T138" s="164"/>
      <c r="U138" s="164"/>
      <c r="V138" s="160"/>
    </row>
    <row r="139" spans="1:22" s="152" customFormat="1" ht="65.25" customHeight="1" x14ac:dyDescent="0.2">
      <c r="A139" s="209"/>
      <c r="B139" s="210"/>
      <c r="C139" s="210"/>
      <c r="D139" s="212"/>
      <c r="E139" s="213"/>
      <c r="F139" s="246"/>
      <c r="G139" s="246"/>
      <c r="H139" s="214"/>
      <c r="I139" s="215"/>
      <c r="J139" s="216"/>
      <c r="K139" s="245"/>
      <c r="L139" s="245"/>
      <c r="M139" s="147"/>
      <c r="N139" s="245"/>
      <c r="O139" s="211"/>
      <c r="P139" s="245"/>
      <c r="Q139" s="245"/>
      <c r="R139" s="282"/>
      <c r="S139" s="162"/>
      <c r="T139" s="164"/>
      <c r="U139" s="164"/>
      <c r="V139" s="160"/>
    </row>
    <row r="140" spans="1:22" s="152" customFormat="1" ht="65.25" customHeight="1" x14ac:dyDescent="0.2">
      <c r="A140" s="209"/>
      <c r="B140" s="210"/>
      <c r="C140" s="210"/>
      <c r="D140" s="212"/>
      <c r="E140" s="213"/>
      <c r="F140" s="246"/>
      <c r="G140" s="246"/>
      <c r="H140" s="214"/>
      <c r="I140" s="215"/>
      <c r="J140" s="216"/>
      <c r="K140" s="245"/>
      <c r="L140" s="245"/>
      <c r="M140" s="147"/>
      <c r="N140" s="245"/>
      <c r="O140" s="211"/>
      <c r="P140" s="245"/>
      <c r="Q140" s="245"/>
      <c r="R140" s="282"/>
      <c r="S140" s="162"/>
      <c r="T140" s="164"/>
      <c r="U140" s="164"/>
      <c r="V140" s="160"/>
    </row>
    <row r="141" spans="1:22" s="152" customFormat="1" ht="65.25" customHeight="1" x14ac:dyDescent="0.2">
      <c r="A141" s="209"/>
      <c r="B141" s="210"/>
      <c r="C141" s="210"/>
      <c r="D141" s="212"/>
      <c r="E141" s="213"/>
      <c r="F141" s="246"/>
      <c r="G141" s="246"/>
      <c r="H141" s="214"/>
      <c r="I141" s="215"/>
      <c r="J141" s="216"/>
      <c r="K141" s="245"/>
      <c r="L141" s="245"/>
      <c r="M141" s="147"/>
      <c r="N141" s="245"/>
      <c r="O141" s="211"/>
      <c r="P141" s="245"/>
      <c r="Q141" s="245"/>
      <c r="R141" s="282"/>
      <c r="S141" s="162"/>
      <c r="T141" s="164"/>
      <c r="U141" s="164"/>
      <c r="V141" s="160"/>
    </row>
    <row r="142" spans="1:22" s="152" customFormat="1" ht="68.25" customHeight="1" x14ac:dyDescent="0.2">
      <c r="A142" s="209"/>
      <c r="B142" s="210"/>
      <c r="C142" s="210"/>
      <c r="D142" s="212"/>
      <c r="E142" s="213"/>
      <c r="F142" s="246"/>
      <c r="G142" s="246"/>
      <c r="H142" s="214"/>
      <c r="I142" s="215"/>
      <c r="J142" s="216"/>
      <c r="K142" s="245"/>
      <c r="L142" s="245"/>
      <c r="M142" s="147"/>
      <c r="N142" s="245"/>
      <c r="O142" s="211"/>
      <c r="P142" s="245"/>
      <c r="Q142" s="245"/>
      <c r="R142" s="282"/>
      <c r="S142" s="162"/>
      <c r="T142" s="164"/>
      <c r="U142" s="164"/>
      <c r="V142" s="160"/>
    </row>
    <row r="143" spans="1:22" s="152" customFormat="1" ht="67.5" customHeight="1" x14ac:dyDescent="0.2">
      <c r="A143" s="209"/>
      <c r="B143" s="210"/>
      <c r="C143" s="210"/>
      <c r="D143" s="212"/>
      <c r="E143" s="213"/>
      <c r="F143" s="246"/>
      <c r="G143" s="246"/>
      <c r="H143" s="214"/>
      <c r="I143" s="215"/>
      <c r="J143" s="216"/>
      <c r="K143" s="245"/>
      <c r="L143" s="245"/>
      <c r="M143" s="147"/>
      <c r="N143" s="245"/>
      <c r="O143" s="211"/>
      <c r="P143" s="245"/>
      <c r="Q143" s="245"/>
      <c r="R143" s="282"/>
      <c r="S143" s="162"/>
      <c r="T143" s="164"/>
      <c r="U143" s="164"/>
      <c r="V143" s="160"/>
    </row>
    <row r="144" spans="1:22" s="152" customFormat="1" ht="65.25" customHeight="1" x14ac:dyDescent="0.2">
      <c r="A144" s="209"/>
      <c r="B144" s="210"/>
      <c r="C144" s="210"/>
      <c r="D144" s="212"/>
      <c r="E144" s="213"/>
      <c r="F144" s="246"/>
      <c r="G144" s="246"/>
      <c r="H144" s="214"/>
      <c r="I144" s="215"/>
      <c r="J144" s="216"/>
      <c r="K144" s="245"/>
      <c r="L144" s="245"/>
      <c r="M144" s="147"/>
      <c r="N144" s="245"/>
      <c r="O144" s="211"/>
      <c r="P144" s="245"/>
      <c r="Q144" s="245"/>
      <c r="R144" s="282"/>
      <c r="S144" s="162"/>
      <c r="T144" s="164"/>
      <c r="U144" s="164"/>
      <c r="V144" s="160"/>
    </row>
    <row r="145" spans="1:22" s="152" customFormat="1" ht="70.5" customHeight="1" x14ac:dyDescent="0.2">
      <c r="A145" s="209"/>
      <c r="B145" s="210"/>
      <c r="C145" s="210"/>
      <c r="D145" s="212"/>
      <c r="E145" s="213"/>
      <c r="F145" s="246"/>
      <c r="G145" s="246"/>
      <c r="H145" s="214"/>
      <c r="I145" s="215"/>
      <c r="J145" s="216"/>
      <c r="K145" s="245"/>
      <c r="L145" s="245"/>
      <c r="M145" s="147"/>
      <c r="N145" s="245"/>
      <c r="O145" s="211"/>
      <c r="P145" s="245"/>
      <c r="Q145" s="245"/>
      <c r="R145" s="282"/>
      <c r="S145" s="162"/>
      <c r="T145" s="164"/>
      <c r="U145" s="164"/>
      <c r="V145" s="160"/>
    </row>
    <row r="146" spans="1:22" s="152" customFormat="1" ht="65.25" customHeight="1" x14ac:dyDescent="0.2">
      <c r="A146" s="209"/>
      <c r="B146" s="210"/>
      <c r="C146" s="210"/>
      <c r="D146" s="212"/>
      <c r="E146" s="213"/>
      <c r="F146" s="246"/>
      <c r="G146" s="246"/>
      <c r="H146" s="214"/>
      <c r="I146" s="215"/>
      <c r="J146" s="216"/>
      <c r="K146" s="245"/>
      <c r="L146" s="245"/>
      <c r="M146" s="147"/>
      <c r="N146" s="245"/>
      <c r="O146" s="211"/>
      <c r="P146" s="245"/>
      <c r="Q146" s="245"/>
      <c r="R146" s="282"/>
      <c r="S146" s="162"/>
      <c r="T146" s="164"/>
      <c r="U146" s="164"/>
      <c r="V146" s="160"/>
    </row>
    <row r="147" spans="1:22" s="152" customFormat="1" ht="65.25" customHeight="1" x14ac:dyDescent="0.2">
      <c r="A147" s="209"/>
      <c r="B147" s="210"/>
      <c r="C147" s="210"/>
      <c r="D147" s="212"/>
      <c r="E147" s="213"/>
      <c r="F147" s="246"/>
      <c r="G147" s="246"/>
      <c r="H147" s="214"/>
      <c r="I147" s="215"/>
      <c r="J147" s="216"/>
      <c r="K147" s="245"/>
      <c r="L147" s="245"/>
      <c r="M147" s="147"/>
      <c r="N147" s="245"/>
      <c r="O147" s="211"/>
      <c r="P147" s="245"/>
      <c r="Q147" s="245"/>
      <c r="R147" s="282"/>
      <c r="S147" s="162"/>
      <c r="T147" s="164"/>
      <c r="U147" s="164"/>
      <c r="V147" s="160"/>
    </row>
    <row r="148" spans="1:22" s="152" customFormat="1" ht="65.25" customHeight="1" x14ac:dyDescent="0.2">
      <c r="A148" s="209"/>
      <c r="B148" s="210"/>
      <c r="C148" s="210"/>
      <c r="D148" s="212"/>
      <c r="E148" s="213"/>
      <c r="F148" s="246"/>
      <c r="G148" s="246"/>
      <c r="H148" s="214"/>
      <c r="I148" s="215"/>
      <c r="J148" s="216"/>
      <c r="K148" s="245"/>
      <c r="L148" s="245"/>
      <c r="M148" s="147"/>
      <c r="N148" s="245"/>
      <c r="O148" s="211"/>
      <c r="P148" s="245"/>
      <c r="Q148" s="245"/>
      <c r="R148" s="282"/>
      <c r="S148" s="162"/>
      <c r="T148" s="164"/>
      <c r="U148" s="164"/>
      <c r="V148" s="160"/>
    </row>
    <row r="149" spans="1:22" s="152" customFormat="1" ht="65.25" customHeight="1" x14ac:dyDescent="0.2">
      <c r="A149" s="209"/>
      <c r="B149" s="210"/>
      <c r="C149" s="210"/>
      <c r="D149" s="212"/>
      <c r="E149" s="213"/>
      <c r="F149" s="246"/>
      <c r="G149" s="246"/>
      <c r="H149" s="214"/>
      <c r="I149" s="215"/>
      <c r="J149" s="216"/>
      <c r="K149" s="245"/>
      <c r="L149" s="245"/>
      <c r="M149" s="147"/>
      <c r="N149" s="245"/>
      <c r="O149" s="211"/>
      <c r="P149" s="245"/>
      <c r="Q149" s="245"/>
      <c r="R149" s="282"/>
      <c r="S149" s="162"/>
      <c r="T149" s="164"/>
      <c r="U149" s="164"/>
      <c r="V149" s="160"/>
    </row>
    <row r="150" spans="1:22" s="152" customFormat="1" ht="75.75" customHeight="1" x14ac:dyDescent="0.2">
      <c r="A150" s="209"/>
      <c r="B150" s="210"/>
      <c r="C150" s="210"/>
      <c r="D150" s="212"/>
      <c r="E150" s="213"/>
      <c r="F150" s="246"/>
      <c r="G150" s="246"/>
      <c r="H150" s="214"/>
      <c r="I150" s="215"/>
      <c r="J150" s="216"/>
      <c r="K150" s="245"/>
      <c r="L150" s="245"/>
      <c r="M150" s="147"/>
      <c r="N150" s="245"/>
      <c r="O150" s="211"/>
      <c r="P150" s="245"/>
      <c r="Q150" s="245"/>
      <c r="R150" s="282"/>
      <c r="S150" s="162"/>
      <c r="T150" s="164"/>
      <c r="U150" s="164"/>
      <c r="V150" s="160"/>
    </row>
    <row r="151" spans="1:22" s="152" customFormat="1" ht="65.25" customHeight="1" x14ac:dyDescent="0.2">
      <c r="A151" s="209"/>
      <c r="B151" s="210"/>
      <c r="C151" s="210"/>
      <c r="D151" s="212"/>
      <c r="E151" s="213"/>
      <c r="F151" s="246"/>
      <c r="G151" s="246"/>
      <c r="H151" s="214"/>
      <c r="I151" s="215"/>
      <c r="J151" s="216"/>
      <c r="K151" s="245"/>
      <c r="L151" s="245"/>
      <c r="M151" s="147"/>
      <c r="N151" s="245"/>
      <c r="O151" s="211"/>
      <c r="P151" s="245"/>
      <c r="Q151" s="245"/>
      <c r="R151" s="282"/>
      <c r="S151" s="162"/>
      <c r="T151" s="164"/>
      <c r="U151" s="164"/>
      <c r="V151" s="160"/>
    </row>
    <row r="152" spans="1:22" s="152" customFormat="1" ht="65.25" customHeight="1" x14ac:dyDescent="0.2">
      <c r="A152" s="209"/>
      <c r="B152" s="210"/>
      <c r="C152" s="210"/>
      <c r="D152" s="212"/>
      <c r="E152" s="213"/>
      <c r="F152" s="246"/>
      <c r="G152" s="246"/>
      <c r="H152" s="214"/>
      <c r="I152" s="215"/>
      <c r="J152" s="216"/>
      <c r="K152" s="245"/>
      <c r="L152" s="245"/>
      <c r="M152" s="147"/>
      <c r="N152" s="245"/>
      <c r="O152" s="211"/>
      <c r="P152" s="245"/>
      <c r="Q152" s="245"/>
      <c r="R152" s="282"/>
      <c r="S152" s="162"/>
      <c r="T152" s="164"/>
      <c r="U152" s="164"/>
      <c r="V152" s="160"/>
    </row>
    <row r="153" spans="1:22" s="152" customFormat="1" ht="65.25" customHeight="1" x14ac:dyDescent="0.2">
      <c r="A153" s="209"/>
      <c r="B153" s="210"/>
      <c r="C153" s="210"/>
      <c r="D153" s="212"/>
      <c r="E153" s="213"/>
      <c r="F153" s="246"/>
      <c r="G153" s="246"/>
      <c r="H153" s="214"/>
      <c r="I153" s="215"/>
      <c r="J153" s="216"/>
      <c r="K153" s="245"/>
      <c r="L153" s="245"/>
      <c r="M153" s="147"/>
      <c r="N153" s="245"/>
      <c r="O153" s="211"/>
      <c r="P153" s="245"/>
      <c r="Q153" s="245"/>
      <c r="R153" s="282"/>
      <c r="S153" s="162"/>
      <c r="T153" s="164"/>
      <c r="U153" s="164"/>
      <c r="V153" s="160"/>
    </row>
    <row r="154" spans="1:22" s="308" customFormat="1" ht="65.25" customHeight="1" x14ac:dyDescent="0.2">
      <c r="A154" s="293"/>
      <c r="B154" s="294"/>
      <c r="C154" s="294"/>
      <c r="D154" s="295"/>
      <c r="E154" s="296"/>
      <c r="F154" s="297"/>
      <c r="G154" s="297"/>
      <c r="H154" s="298"/>
      <c r="I154" s="299"/>
      <c r="J154" s="300"/>
      <c r="K154" s="301"/>
      <c r="L154" s="301"/>
      <c r="M154" s="302"/>
      <c r="N154" s="301"/>
      <c r="O154" s="303"/>
      <c r="P154" s="301"/>
      <c r="Q154" s="301"/>
      <c r="R154" s="304"/>
      <c r="S154" s="305"/>
      <c r="T154" s="306"/>
      <c r="U154" s="306"/>
      <c r="V154" s="307"/>
    </row>
    <row r="155" spans="1:22" s="152" customFormat="1" ht="65.25" customHeight="1" x14ac:dyDescent="0.2">
      <c r="A155" s="209"/>
      <c r="B155" s="210"/>
      <c r="C155" s="210"/>
      <c r="D155" s="212"/>
      <c r="E155" s="213"/>
      <c r="F155" s="246"/>
      <c r="G155" s="246"/>
      <c r="H155" s="214"/>
      <c r="I155" s="215"/>
      <c r="J155" s="216"/>
      <c r="K155" s="245"/>
      <c r="L155" s="245"/>
      <c r="M155" s="147"/>
      <c r="N155" s="245"/>
      <c r="O155" s="211"/>
      <c r="P155" s="245"/>
      <c r="Q155" s="245"/>
      <c r="R155" s="282"/>
      <c r="S155" s="162"/>
      <c r="T155" s="164"/>
      <c r="U155" s="164"/>
      <c r="V155" s="160"/>
    </row>
    <row r="156" spans="1:22" s="152" customFormat="1" ht="46.5" customHeight="1" x14ac:dyDescent="0.2">
      <c r="A156" s="209"/>
      <c r="B156" s="210"/>
      <c r="C156" s="210"/>
      <c r="D156" s="212"/>
      <c r="E156" s="213"/>
      <c r="F156" s="246"/>
      <c r="G156" s="246"/>
      <c r="H156" s="214"/>
      <c r="I156" s="215"/>
      <c r="J156" s="216"/>
      <c r="K156" s="245"/>
      <c r="L156" s="245"/>
      <c r="M156" s="147"/>
      <c r="N156" s="245"/>
      <c r="O156" s="211"/>
      <c r="P156" s="245"/>
      <c r="Q156" s="245"/>
      <c r="R156" s="282"/>
      <c r="S156" s="162"/>
      <c r="T156" s="164"/>
      <c r="U156" s="164"/>
      <c r="V156" s="160"/>
    </row>
    <row r="157" spans="1:22" s="308" customFormat="1" ht="46.5" customHeight="1" x14ac:dyDescent="0.2">
      <c r="A157" s="293"/>
      <c r="B157" s="294"/>
      <c r="C157" s="294"/>
      <c r="D157" s="295"/>
      <c r="E157" s="296"/>
      <c r="F157" s="297"/>
      <c r="G157" s="297"/>
      <c r="H157" s="298"/>
      <c r="I157" s="299"/>
      <c r="J157" s="300"/>
      <c r="K157" s="301"/>
      <c r="L157" s="301"/>
      <c r="M157" s="302"/>
      <c r="N157" s="301"/>
      <c r="O157" s="303"/>
      <c r="P157" s="301"/>
      <c r="Q157" s="301"/>
      <c r="R157" s="304"/>
      <c r="S157" s="305"/>
      <c r="T157" s="306"/>
      <c r="U157" s="306"/>
      <c r="V157" s="307"/>
    </row>
    <row r="158" spans="1:22" s="152" customFormat="1" ht="71.25" customHeight="1" x14ac:dyDescent="0.2">
      <c r="A158" s="209"/>
      <c r="B158" s="210"/>
      <c r="C158" s="210"/>
      <c r="D158" s="212"/>
      <c r="E158" s="213"/>
      <c r="F158" s="246"/>
      <c r="G158" s="246"/>
      <c r="H158" s="214"/>
      <c r="I158" s="215"/>
      <c r="J158" s="216"/>
      <c r="K158" s="245"/>
      <c r="L158" s="245"/>
      <c r="M158" s="147"/>
      <c r="N158" s="245"/>
      <c r="O158" s="211"/>
      <c r="P158" s="245"/>
      <c r="Q158" s="245"/>
      <c r="R158" s="282"/>
      <c r="S158" s="162"/>
      <c r="T158" s="164"/>
      <c r="U158" s="164"/>
      <c r="V158" s="160"/>
    </row>
    <row r="159" spans="1:22" s="152" customFormat="1" ht="72.75" customHeight="1" x14ac:dyDescent="0.2">
      <c r="A159" s="209"/>
      <c r="B159" s="210"/>
      <c r="C159" s="210"/>
      <c r="D159" s="212"/>
      <c r="E159" s="213"/>
      <c r="F159" s="246"/>
      <c r="G159" s="246"/>
      <c r="H159" s="214"/>
      <c r="I159" s="215"/>
      <c r="J159" s="216"/>
      <c r="K159" s="245"/>
      <c r="L159" s="245"/>
      <c r="M159" s="147"/>
      <c r="N159" s="245"/>
      <c r="O159" s="211"/>
      <c r="P159" s="245"/>
      <c r="Q159" s="245"/>
      <c r="R159" s="282"/>
      <c r="S159" s="162"/>
      <c r="T159" s="164"/>
      <c r="U159" s="164"/>
      <c r="V159" s="160"/>
    </row>
    <row r="160" spans="1:22" s="152" customFormat="1" ht="64.5" customHeight="1" x14ac:dyDescent="0.2">
      <c r="A160" s="209"/>
      <c r="B160" s="210"/>
      <c r="C160" s="210"/>
      <c r="D160" s="212"/>
      <c r="E160" s="213"/>
      <c r="F160" s="246"/>
      <c r="G160" s="246"/>
      <c r="H160" s="214"/>
      <c r="I160" s="215"/>
      <c r="J160" s="216"/>
      <c r="K160" s="245"/>
      <c r="L160" s="245"/>
      <c r="M160" s="147"/>
      <c r="N160" s="245"/>
      <c r="O160" s="211"/>
      <c r="P160" s="245"/>
      <c r="Q160" s="245"/>
      <c r="R160" s="282"/>
      <c r="S160" s="162"/>
      <c r="T160" s="164"/>
      <c r="U160" s="164"/>
      <c r="V160" s="160"/>
    </row>
    <row r="161" spans="1:22" s="152" customFormat="1" ht="64.5" customHeight="1" x14ac:dyDescent="0.2">
      <c r="A161" s="209"/>
      <c r="B161" s="210"/>
      <c r="C161" s="210"/>
      <c r="D161" s="212"/>
      <c r="E161" s="213"/>
      <c r="F161" s="246"/>
      <c r="G161" s="246"/>
      <c r="H161" s="214"/>
      <c r="I161" s="215"/>
      <c r="J161" s="216"/>
      <c r="K161" s="245"/>
      <c r="L161" s="245"/>
      <c r="M161" s="147"/>
      <c r="N161" s="245"/>
      <c r="O161" s="211"/>
      <c r="P161" s="245"/>
      <c r="Q161" s="245"/>
      <c r="R161" s="282"/>
      <c r="S161" s="162"/>
      <c r="T161" s="164"/>
      <c r="U161" s="164"/>
      <c r="V161" s="160"/>
    </row>
    <row r="162" spans="1:22" s="152" customFormat="1" ht="64.5" customHeight="1" x14ac:dyDescent="0.2">
      <c r="A162" s="209"/>
      <c r="B162" s="210"/>
      <c r="C162" s="210"/>
      <c r="D162" s="212"/>
      <c r="E162" s="213"/>
      <c r="F162" s="246"/>
      <c r="G162" s="246"/>
      <c r="H162" s="214"/>
      <c r="I162" s="215"/>
      <c r="J162" s="216"/>
      <c r="K162" s="245"/>
      <c r="L162" s="245"/>
      <c r="M162" s="147"/>
      <c r="N162" s="245"/>
      <c r="O162" s="211"/>
      <c r="P162" s="245"/>
      <c r="Q162" s="245"/>
      <c r="R162" s="282"/>
      <c r="S162" s="162"/>
      <c r="T162" s="164"/>
      <c r="U162" s="164"/>
      <c r="V162" s="160"/>
    </row>
    <row r="163" spans="1:22" s="152" customFormat="1" ht="64.5" customHeight="1" x14ac:dyDescent="0.2">
      <c r="A163" s="209"/>
      <c r="B163" s="210"/>
      <c r="C163" s="210"/>
      <c r="D163" s="212"/>
      <c r="E163" s="213"/>
      <c r="F163" s="246"/>
      <c r="G163" s="246"/>
      <c r="H163" s="214"/>
      <c r="I163" s="215"/>
      <c r="J163" s="216"/>
      <c r="K163" s="245"/>
      <c r="L163" s="245"/>
      <c r="M163" s="147"/>
      <c r="N163" s="245"/>
      <c r="O163" s="211"/>
      <c r="P163" s="245"/>
      <c r="Q163" s="245"/>
      <c r="R163" s="282"/>
      <c r="S163" s="162"/>
      <c r="T163" s="164"/>
      <c r="U163" s="164"/>
      <c r="V163" s="160"/>
    </row>
    <row r="164" spans="1:22" s="152" customFormat="1" ht="64.5" customHeight="1" x14ac:dyDescent="0.2">
      <c r="A164" s="209"/>
      <c r="B164" s="210"/>
      <c r="C164" s="210"/>
      <c r="D164" s="212"/>
      <c r="E164" s="213"/>
      <c r="F164" s="246"/>
      <c r="G164" s="246"/>
      <c r="H164" s="214"/>
      <c r="I164" s="215"/>
      <c r="J164" s="216"/>
      <c r="K164" s="245"/>
      <c r="L164" s="245"/>
      <c r="M164" s="147"/>
      <c r="N164" s="245"/>
      <c r="O164" s="211"/>
      <c r="P164" s="245"/>
      <c r="Q164" s="245"/>
      <c r="R164" s="282"/>
      <c r="S164" s="162"/>
      <c r="T164" s="164"/>
      <c r="U164" s="164"/>
      <c r="V164" s="160"/>
    </row>
    <row r="165" spans="1:22" s="152" customFormat="1" ht="64.5" customHeight="1" x14ac:dyDescent="0.2">
      <c r="A165" s="209"/>
      <c r="B165" s="210"/>
      <c r="C165" s="210"/>
      <c r="D165" s="212"/>
      <c r="E165" s="213"/>
      <c r="F165" s="246"/>
      <c r="G165" s="246"/>
      <c r="H165" s="214"/>
      <c r="I165" s="215"/>
      <c r="J165" s="216"/>
      <c r="K165" s="245"/>
      <c r="L165" s="245"/>
      <c r="M165" s="147"/>
      <c r="N165" s="245"/>
      <c r="O165" s="211"/>
      <c r="P165" s="245"/>
      <c r="Q165" s="245"/>
      <c r="R165" s="282"/>
      <c r="S165" s="162"/>
      <c r="T165" s="164"/>
      <c r="U165" s="164"/>
      <c r="V165" s="160"/>
    </row>
    <row r="166" spans="1:22" s="277" customFormat="1" ht="86.25" customHeight="1" x14ac:dyDescent="0.2">
      <c r="A166" s="224"/>
      <c r="B166" s="228"/>
      <c r="C166" s="225"/>
      <c r="D166" s="227"/>
      <c r="E166" s="228"/>
      <c r="F166" s="271"/>
      <c r="G166" s="271"/>
      <c r="H166" s="233"/>
      <c r="I166" s="229"/>
      <c r="J166" s="230"/>
      <c r="K166" s="272"/>
      <c r="L166" s="272"/>
      <c r="M166" s="273"/>
      <c r="N166" s="272"/>
      <c r="O166" s="226"/>
      <c r="P166" s="272"/>
      <c r="Q166" s="272"/>
      <c r="R166" s="282"/>
      <c r="S166" s="274"/>
      <c r="T166" s="275"/>
      <c r="U166" s="275"/>
      <c r="V166" s="276"/>
    </row>
    <row r="167" spans="1:22" s="277" customFormat="1" ht="90" customHeight="1" x14ac:dyDescent="0.2">
      <c r="A167" s="224"/>
      <c r="B167" s="228"/>
      <c r="C167" s="225"/>
      <c r="D167" s="227"/>
      <c r="E167" s="228"/>
      <c r="F167" s="271"/>
      <c r="G167" s="271"/>
      <c r="H167" s="233"/>
      <c r="I167" s="229"/>
      <c r="J167" s="230"/>
      <c r="K167" s="272"/>
      <c r="L167" s="272"/>
      <c r="M167" s="273"/>
      <c r="N167" s="272"/>
      <c r="O167" s="226"/>
      <c r="P167" s="272"/>
      <c r="Q167" s="272"/>
      <c r="R167" s="282"/>
      <c r="S167" s="274"/>
      <c r="T167" s="275"/>
      <c r="U167" s="275"/>
      <c r="V167" s="276"/>
    </row>
    <row r="168" spans="1:22" s="152" customFormat="1" ht="78" customHeight="1" x14ac:dyDescent="0.2">
      <c r="A168" s="209"/>
      <c r="B168" s="210"/>
      <c r="C168" s="210"/>
      <c r="D168" s="212"/>
      <c r="E168" s="213"/>
      <c r="F168" s="246"/>
      <c r="G168" s="246"/>
      <c r="H168" s="214"/>
      <c r="I168" s="215"/>
      <c r="J168" s="216"/>
      <c r="K168" s="245"/>
      <c r="L168" s="245"/>
      <c r="M168" s="147"/>
      <c r="N168" s="245"/>
      <c r="O168" s="211"/>
      <c r="P168" s="245"/>
      <c r="Q168" s="245"/>
      <c r="R168" s="282"/>
      <c r="S168" s="162"/>
      <c r="T168" s="164"/>
      <c r="U168" s="164"/>
      <c r="V168" s="160"/>
    </row>
    <row r="169" spans="1:22" s="277" customFormat="1" ht="88.5" customHeight="1" x14ac:dyDescent="0.2">
      <c r="A169" s="224"/>
      <c r="B169" s="225"/>
      <c r="C169" s="225"/>
      <c r="D169" s="227"/>
      <c r="E169" s="228"/>
      <c r="F169" s="271"/>
      <c r="G169" s="271"/>
      <c r="H169" s="233"/>
      <c r="I169" s="229"/>
      <c r="J169" s="230"/>
      <c r="K169" s="272"/>
      <c r="L169" s="272"/>
      <c r="M169" s="273"/>
      <c r="N169" s="272"/>
      <c r="O169" s="226"/>
      <c r="P169" s="272"/>
      <c r="Q169" s="272"/>
      <c r="R169" s="288"/>
      <c r="S169" s="274"/>
      <c r="T169" s="275"/>
      <c r="U169" s="275"/>
      <c r="V169" s="276"/>
    </row>
    <row r="170" spans="1:22" s="152" customFormat="1" ht="57.75" customHeight="1" x14ac:dyDescent="0.2">
      <c r="A170" s="209"/>
      <c r="B170" s="210"/>
      <c r="C170" s="210"/>
      <c r="D170" s="212"/>
      <c r="E170" s="213"/>
      <c r="F170" s="246"/>
      <c r="G170" s="246"/>
      <c r="H170" s="214"/>
      <c r="I170" s="215"/>
      <c r="J170" s="216"/>
      <c r="K170" s="245"/>
      <c r="L170" s="245"/>
      <c r="M170" s="147"/>
      <c r="N170" s="245"/>
      <c r="O170" s="211"/>
      <c r="P170" s="245"/>
      <c r="Q170" s="245"/>
      <c r="R170" s="282"/>
      <c r="S170" s="162"/>
      <c r="T170" s="164"/>
      <c r="U170" s="164"/>
      <c r="V170" s="160"/>
    </row>
    <row r="171" spans="1:22" s="152" customFormat="1" ht="83.25" customHeight="1" x14ac:dyDescent="0.2">
      <c r="A171" s="209"/>
      <c r="B171" s="210"/>
      <c r="C171" s="210"/>
      <c r="D171" s="212"/>
      <c r="E171" s="213"/>
      <c r="F171" s="246"/>
      <c r="G171" s="246"/>
      <c r="H171" s="214"/>
      <c r="I171" s="215"/>
      <c r="J171" s="216"/>
      <c r="K171" s="245"/>
      <c r="L171" s="245"/>
      <c r="M171" s="147"/>
      <c r="N171" s="245"/>
      <c r="O171" s="211"/>
      <c r="P171" s="245"/>
      <c r="Q171" s="245"/>
      <c r="R171" s="282"/>
      <c r="S171" s="162"/>
      <c r="T171" s="164"/>
      <c r="U171" s="164"/>
      <c r="V171" s="160"/>
    </row>
    <row r="172" spans="1:22" s="128" customFormat="1" ht="12" customHeight="1" x14ac:dyDescent="0.25">
      <c r="A172" s="248"/>
      <c r="B172" s="249"/>
      <c r="C172" s="250"/>
      <c r="D172" s="251"/>
      <c r="E172" s="251"/>
      <c r="F172" s="252"/>
      <c r="G172" s="252"/>
      <c r="H172" s="252"/>
      <c r="I172" s="253"/>
      <c r="J172" s="216">
        <f>G172+I172</f>
        <v>0</v>
      </c>
      <c r="K172" s="250"/>
      <c r="L172" s="250"/>
      <c r="M172" s="250"/>
      <c r="N172" s="252"/>
      <c r="O172" s="252"/>
      <c r="P172" s="254"/>
      <c r="Q172" s="254"/>
      <c r="R172" s="280"/>
      <c r="S172" s="163"/>
      <c r="T172" s="163"/>
      <c r="U172" s="163"/>
    </row>
    <row r="173" spans="1:22" ht="12.75" customHeight="1" x14ac:dyDescent="0.25"/>
    <row r="174" spans="1:22" s="150" customFormat="1" ht="27" customHeight="1" x14ac:dyDescent="0.2">
      <c r="A174" s="145" t="s">
        <v>194</v>
      </c>
      <c r="B174" s="145"/>
      <c r="C174" s="145"/>
      <c r="D174" s="145"/>
      <c r="E174" s="145"/>
      <c r="F174" s="146">
        <f>SUM(F5:F173)</f>
        <v>0</v>
      </c>
      <c r="G174" s="146">
        <f>SUM(G4:G172)</f>
        <v>0</v>
      </c>
      <c r="H174" s="146">
        <f>SUM(H5:H172)</f>
        <v>0</v>
      </c>
      <c r="I174" s="147">
        <f>SUM(I5:I172)</f>
        <v>0</v>
      </c>
      <c r="J174" s="207">
        <f>SUM(J4:J172)</f>
        <v>0</v>
      </c>
      <c r="K174" s="148"/>
      <c r="L174" s="148"/>
      <c r="M174" s="148"/>
      <c r="N174" s="149"/>
      <c r="O174" s="149">
        <f>SUM(O5:O173)</f>
        <v>0</v>
      </c>
      <c r="P174" s="149">
        <f>SUM(P5:P173)</f>
        <v>0</v>
      </c>
      <c r="Q174" s="149">
        <f>SUM(Q5:Q173)</f>
        <v>0</v>
      </c>
      <c r="R174" s="279"/>
      <c r="S174" s="161"/>
      <c r="T174" s="2"/>
      <c r="U174" s="2"/>
    </row>
    <row r="175" spans="1:22" s="118" customFormat="1" ht="12" x14ac:dyDescent="0.2">
      <c r="A175" s="150"/>
      <c r="B175" s="150"/>
      <c r="C175" s="150"/>
      <c r="D175" s="150"/>
      <c r="E175" s="150"/>
      <c r="F175" s="259"/>
      <c r="G175" s="260"/>
      <c r="H175" s="260"/>
      <c r="I175" s="261"/>
      <c r="J175" s="262"/>
      <c r="K175" s="259"/>
      <c r="L175" s="259"/>
      <c r="M175" s="259"/>
      <c r="N175" s="263"/>
      <c r="O175" s="150"/>
      <c r="P175" s="263">
        <f>O174+P174</f>
        <v>0</v>
      </c>
      <c r="Q175" s="150"/>
      <c r="R175" s="165"/>
      <c r="S175" s="162"/>
      <c r="T175" s="4"/>
      <c r="U175" s="4"/>
    </row>
    <row r="177" spans="5:13" ht="12.75" customHeight="1" x14ac:dyDescent="0.25">
      <c r="E177" s="153" t="s">
        <v>195</v>
      </c>
      <c r="F177" s="264"/>
      <c r="G177" s="157"/>
      <c r="H177" s="157">
        <f>G174</f>
        <v>0</v>
      </c>
      <c r="I177" s="265"/>
      <c r="J177" s="266"/>
      <c r="K177" s="264"/>
    </row>
    <row r="178" spans="5:13" ht="12.75" customHeight="1" x14ac:dyDescent="0.25">
      <c r="E178" s="154" t="s">
        <v>196</v>
      </c>
      <c r="F178" s="265"/>
      <c r="G178" s="265"/>
      <c r="H178" s="158">
        <f>I174</f>
        <v>0</v>
      </c>
      <c r="I178" s="265"/>
      <c r="J178" s="266"/>
      <c r="K178" s="264"/>
    </row>
    <row r="179" spans="5:13" ht="12.75" customHeight="1" x14ac:dyDescent="0.25">
      <c r="E179" s="155" t="s">
        <v>197</v>
      </c>
      <c r="F179" s="267"/>
      <c r="G179" s="267"/>
      <c r="H179" s="388">
        <f>H177+H178</f>
        <v>0</v>
      </c>
      <c r="I179" s="265"/>
      <c r="J179" s="266" t="s">
        <v>198</v>
      </c>
      <c r="K179" s="266" t="s">
        <v>199</v>
      </c>
      <c r="L179" s="266" t="s">
        <v>200</v>
      </c>
    </row>
    <row r="180" spans="5:13" ht="13.5" customHeight="1" x14ac:dyDescent="0.25">
      <c r="E180" s="156" t="s">
        <v>201</v>
      </c>
      <c r="F180" s="198"/>
      <c r="G180" s="198"/>
      <c r="H180" s="389"/>
      <c r="I180" s="265"/>
      <c r="J180" s="287">
        <f>H179-J21-J22-J23-J100-J102-J166-J167-J169</f>
        <v>0</v>
      </c>
      <c r="K180" s="289">
        <f>J169+J167+J166+J102+J100+J23+J22+J21</f>
        <v>0</v>
      </c>
      <c r="L180" s="289">
        <f>J180+K180</f>
        <v>0</v>
      </c>
      <c r="M180" s="291" t="s">
        <v>202</v>
      </c>
    </row>
    <row r="181" spans="5:13" ht="13.5" customHeight="1" x14ac:dyDescent="0.25">
      <c r="J181" s="283">
        <v>28565613.300000001</v>
      </c>
      <c r="K181" s="290">
        <v>10660743.119999999</v>
      </c>
      <c r="L181" s="289">
        <f>J181+K181</f>
        <v>39226356.420000002</v>
      </c>
      <c r="M181" s="290" t="s">
        <v>203</v>
      </c>
    </row>
    <row r="182" spans="5:13" x14ac:dyDescent="0.25">
      <c r="J182" s="292">
        <f>J180-J181</f>
        <v>-28565613.300000001</v>
      </c>
      <c r="K182" s="292">
        <f>K180-K181</f>
        <v>-10660743.119999999</v>
      </c>
      <c r="L182" s="292">
        <f>L180-L181</f>
        <v>-39226356.420000002</v>
      </c>
    </row>
    <row r="184" spans="5:13" ht="12.75" customHeight="1" x14ac:dyDescent="0.25">
      <c r="E184" s="153" t="s">
        <v>197</v>
      </c>
      <c r="F184" s="264"/>
      <c r="G184" s="157"/>
      <c r="H184" s="157">
        <f>H179</f>
        <v>0</v>
      </c>
    </row>
    <row r="185" spans="5:13" ht="12.75" customHeight="1" x14ac:dyDescent="0.25">
      <c r="E185" s="154" t="s">
        <v>204</v>
      </c>
      <c r="F185" s="265"/>
      <c r="G185" s="265"/>
      <c r="H185" s="158">
        <f>H174</f>
        <v>0</v>
      </c>
      <c r="I185" s="268" t="str">
        <f>H185/H184*100</f>
        <v>0</v>
      </c>
      <c r="J185" s="269" t="s">
        <v>205</v>
      </c>
    </row>
    <row r="186" spans="5:13" ht="12.75" customHeight="1" x14ac:dyDescent="0.25">
      <c r="E186" s="155" t="s">
        <v>206</v>
      </c>
      <c r="F186" s="267"/>
      <c r="G186" s="267"/>
      <c r="H186" s="388">
        <f>H184-H185</f>
        <v>0</v>
      </c>
    </row>
    <row r="187" spans="5:13" ht="13.5" customHeight="1" x14ac:dyDescent="0.25">
      <c r="E187" s="156" t="s">
        <v>201</v>
      </c>
      <c r="F187" s="198"/>
      <c r="G187" s="198"/>
      <c r="H187" s="389"/>
      <c r="I187" s="270" t="str">
        <f>H186/H184*100</f>
        <v>0</v>
      </c>
      <c r="J187" s="269" t="s">
        <v>207</v>
      </c>
    </row>
    <row r="188" spans="5:13" ht="12.75" customHeight="1" x14ac:dyDescent="0.25"/>
  </sheetData>
  <sheetProtection formatCells="0" formatColumns="0" formatRows="0" insertColumns="0" insertRows="0" insertHyperlinks="0" deleteColumns="0" deleteRows="0" sort="0" autoFilter="0" pivotTables="0"/>
  <mergeCells count="30">
    <mergeCell ref="H179:H180"/>
    <mergeCell ref="H186:H187"/>
    <mergeCell ref="A20:B20"/>
    <mergeCell ref="A34:B34"/>
    <mergeCell ref="A67:B67"/>
    <mergeCell ref="A85:B85"/>
    <mergeCell ref="A93:B93"/>
    <mergeCell ref="A78:B78"/>
    <mergeCell ref="A4:B4"/>
    <mergeCell ref="A9:B9"/>
    <mergeCell ref="A12:B12"/>
    <mergeCell ref="A16:B16"/>
    <mergeCell ref="A18:B18"/>
    <mergeCell ref="F2:F3"/>
    <mergeCell ref="A2:A3"/>
    <mergeCell ref="B2:B3"/>
    <mergeCell ref="C2:C3"/>
    <mergeCell ref="D2:D3"/>
    <mergeCell ref="E2:E3"/>
    <mergeCell ref="P2:P3"/>
    <mergeCell ref="Q2:Q3"/>
    <mergeCell ref="G2:G3"/>
    <mergeCell ref="H2:H3"/>
    <mergeCell ref="K2:K3"/>
    <mergeCell ref="L2:L3"/>
    <mergeCell ref="M2:M3"/>
    <mergeCell ref="N2:N3"/>
    <mergeCell ref="O2:O3"/>
    <mergeCell ref="I2:I3"/>
    <mergeCell ref="J2:J3"/>
  </mergeCells>
  <printOptions horizontalCentered="1"/>
  <pageMargins left="0.2" right="0.2" top="0.5" bottom="0.5" header="0.3" footer="0.3"/>
  <pageSetup paperSize="13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1"/>
  <sheetViews>
    <sheetView view="pageBreakPreview" zoomScale="130" zoomScaleNormal="85" workbookViewId="0">
      <selection activeCell="C31" sqref="C31"/>
    </sheetView>
  </sheetViews>
  <sheetFormatPr defaultRowHeight="15" x14ac:dyDescent="0.25"/>
  <cols>
    <col min="1" max="1" width="3.28515625" customWidth="1"/>
    <col min="2" max="2" width="47.85546875" customWidth="1"/>
    <col min="3" max="3" width="20.7109375" customWidth="1"/>
    <col min="4" max="4" width="15.140625" customWidth="1"/>
    <col min="5" max="14" width="20.7109375" customWidth="1"/>
    <col min="15" max="15" width="13.85546875" customWidth="1"/>
    <col min="16" max="16" width="15.140625" customWidth="1"/>
    <col min="17" max="17" width="20.7109375" customWidth="1"/>
    <col min="18" max="18" width="20.7109375" style="68" customWidth="1"/>
    <col min="19" max="19" width="15.7109375" style="68" customWidth="1"/>
    <col min="20" max="20" width="13.7109375" customWidth="1"/>
  </cols>
  <sheetData>
    <row r="1" spans="1:20" ht="15.75" customHeight="1" x14ac:dyDescent="0.25">
      <c r="A1" s="391" t="s">
        <v>208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</row>
    <row r="2" spans="1:20" x14ac:dyDescent="0.25">
      <c r="A2" s="390" t="s">
        <v>209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</row>
    <row r="3" spans="1:20" x14ac:dyDescent="0.25">
      <c r="A3" s="390" t="s">
        <v>210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</row>
    <row r="4" spans="1:20" x14ac:dyDescent="0.25">
      <c r="A4" s="390" t="s">
        <v>211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</row>
    <row r="5" spans="1:20" x14ac:dyDescent="0.25">
      <c r="A5" s="390" t="s">
        <v>212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  <row r="7" spans="1:20" s="172" customFormat="1" x14ac:dyDescent="0.25">
      <c r="B7" s="173" t="s">
        <v>213</v>
      </c>
      <c r="C7" s="173" t="s">
        <v>214</v>
      </c>
      <c r="D7" s="173" t="s">
        <v>215</v>
      </c>
      <c r="E7" s="173" t="s">
        <v>8</v>
      </c>
      <c r="F7" s="173" t="s">
        <v>97</v>
      </c>
      <c r="G7" s="173" t="s">
        <v>109</v>
      </c>
      <c r="H7" s="173" t="s">
        <v>112</v>
      </c>
      <c r="I7" s="173" t="s">
        <v>119</v>
      </c>
      <c r="J7" s="173" t="s">
        <v>122</v>
      </c>
      <c r="K7" s="173" t="s">
        <v>125</v>
      </c>
      <c r="L7" s="173" t="s">
        <v>128</v>
      </c>
      <c r="M7" s="173" t="s">
        <v>131</v>
      </c>
      <c r="N7" s="173" t="s">
        <v>134</v>
      </c>
      <c r="O7" s="173" t="s">
        <v>137</v>
      </c>
      <c r="P7" s="173" t="s">
        <v>140</v>
      </c>
      <c r="Q7" s="173" t="s">
        <v>216</v>
      </c>
      <c r="R7" s="176" t="s">
        <v>217</v>
      </c>
      <c r="S7" s="177"/>
    </row>
    <row r="8" spans="1:20" s="172" customFormat="1" x14ac:dyDescent="0.25">
      <c r="A8" s="172" t="s">
        <v>218</v>
      </c>
      <c r="R8" s="177"/>
      <c r="S8" s="177"/>
    </row>
    <row r="9" spans="1:20" ht="35.25" customHeight="1" x14ac:dyDescent="0.25">
      <c r="B9" s="178" t="s">
        <v>37</v>
      </c>
      <c r="C9" s="180">
        <v>400000</v>
      </c>
      <c r="D9" s="180">
        <f>C9</f>
        <v>400000</v>
      </c>
      <c r="E9" s="180">
        <v>0</v>
      </c>
      <c r="F9" s="180">
        <v>7952.45</v>
      </c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>
        <f>SUM(E9:P9)</f>
        <v>7952.45</v>
      </c>
      <c r="R9" s="180">
        <f>D9-Q9</f>
        <v>392047.55</v>
      </c>
    </row>
    <row r="10" spans="1:20" ht="22.5" customHeight="1" x14ac:dyDescent="0.25">
      <c r="B10" s="179" t="s">
        <v>38</v>
      </c>
      <c r="C10" s="180">
        <v>4300000</v>
      </c>
      <c r="D10" s="180">
        <f>C10</f>
        <v>4300000</v>
      </c>
      <c r="E10" s="180">
        <v>0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>
        <f>SUM(E10:P10)</f>
        <v>0</v>
      </c>
      <c r="R10" s="180">
        <f>D10-Q10</f>
        <v>4300000</v>
      </c>
    </row>
    <row r="11" spans="1:20" ht="20.25" customHeight="1" x14ac:dyDescent="0.25">
      <c r="B11" s="179" t="s">
        <v>39</v>
      </c>
      <c r="C11" s="180">
        <v>2000000</v>
      </c>
      <c r="D11" s="180">
        <f>C11</f>
        <v>2000000</v>
      </c>
      <c r="E11" s="180">
        <v>0</v>
      </c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>
        <f>SUM(E11:P11)</f>
        <v>0</v>
      </c>
      <c r="R11" s="180">
        <f>D11-Q11</f>
        <v>2000000</v>
      </c>
    </row>
    <row r="12" spans="1:20" ht="39.75" customHeight="1" x14ac:dyDescent="0.25">
      <c r="B12" s="179" t="s">
        <v>40</v>
      </c>
      <c r="C12" s="180">
        <v>2000000</v>
      </c>
      <c r="D12" s="180">
        <f>C12</f>
        <v>2000000</v>
      </c>
      <c r="E12" s="180">
        <v>0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>
        <f>SUM(E12:P12)</f>
        <v>0</v>
      </c>
      <c r="R12" s="180">
        <f>D12-Q12</f>
        <v>2000000</v>
      </c>
    </row>
    <row r="13" spans="1:20" x14ac:dyDescent="0.25">
      <c r="B13" s="174" t="s">
        <v>219</v>
      </c>
      <c r="C13" s="181">
        <f t="shared" ref="C13:R13" si="0">SUM(C9:C12)</f>
        <v>8700000</v>
      </c>
      <c r="D13" s="181">
        <f t="shared" si="0"/>
        <v>8700000</v>
      </c>
      <c r="E13" s="181">
        <f t="shared" si="0"/>
        <v>0</v>
      </c>
      <c r="F13" s="181">
        <f t="shared" si="0"/>
        <v>7952.45</v>
      </c>
      <c r="G13" s="181">
        <f t="shared" si="0"/>
        <v>0</v>
      </c>
      <c r="H13" s="181">
        <f t="shared" si="0"/>
        <v>0</v>
      </c>
      <c r="I13" s="181">
        <f t="shared" si="0"/>
        <v>0</v>
      </c>
      <c r="J13" s="181">
        <f t="shared" si="0"/>
        <v>0</v>
      </c>
      <c r="K13" s="181">
        <f t="shared" si="0"/>
        <v>0</v>
      </c>
      <c r="L13" s="181">
        <f t="shared" si="0"/>
        <v>0</v>
      </c>
      <c r="M13" s="181">
        <f t="shared" si="0"/>
        <v>0</v>
      </c>
      <c r="N13" s="181">
        <f t="shared" si="0"/>
        <v>0</v>
      </c>
      <c r="O13" s="181">
        <f t="shared" si="0"/>
        <v>0</v>
      </c>
      <c r="P13" s="181">
        <f t="shared" si="0"/>
        <v>0</v>
      </c>
      <c r="Q13" s="181">
        <f t="shared" si="0"/>
        <v>7952.45</v>
      </c>
      <c r="R13" s="181">
        <f t="shared" si="0"/>
        <v>8692047.5500000007</v>
      </c>
    </row>
    <row r="14" spans="1:20" s="172" customFormat="1" x14ac:dyDescent="0.25">
      <c r="A14" s="172" t="s">
        <v>220</v>
      </c>
      <c r="B14" s="174"/>
      <c r="C14" s="181"/>
      <c r="D14" s="181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1"/>
      <c r="R14" s="181"/>
      <c r="S14" s="177"/>
    </row>
    <row r="15" spans="1:20" ht="57.75" customHeight="1" x14ac:dyDescent="0.25">
      <c r="B15" s="179" t="s">
        <v>42</v>
      </c>
      <c r="C15" s="180">
        <v>1000000</v>
      </c>
      <c r="D15" s="180">
        <f t="shared" ref="D15:D24" si="1">C15</f>
        <v>1000000</v>
      </c>
      <c r="E15" s="180">
        <v>0</v>
      </c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>
        <f t="shared" ref="Q15:Q20" si="2">SUM(E15:P15)</f>
        <v>0</v>
      </c>
      <c r="R15" s="180">
        <f t="shared" ref="R15:R20" si="3">D15-Q15</f>
        <v>1000000</v>
      </c>
      <c r="S15" s="68">
        <v>213748</v>
      </c>
      <c r="T15" s="68">
        <f>Q15-S15</f>
        <v>-213748</v>
      </c>
    </row>
    <row r="16" spans="1:20" ht="20.25" customHeight="1" x14ac:dyDescent="0.25">
      <c r="B16" s="179" t="s">
        <v>43</v>
      </c>
      <c r="C16" s="180">
        <v>50000</v>
      </c>
      <c r="D16" s="180">
        <f t="shared" si="1"/>
        <v>50000</v>
      </c>
      <c r="E16" s="180">
        <v>0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>
        <f t="shared" si="2"/>
        <v>0</v>
      </c>
      <c r="R16" s="180">
        <f t="shared" si="3"/>
        <v>50000</v>
      </c>
    </row>
    <row r="17" spans="1:20" ht="36" customHeight="1" x14ac:dyDescent="0.25">
      <c r="B17" s="179" t="s">
        <v>44</v>
      </c>
      <c r="C17" s="180">
        <v>50000</v>
      </c>
      <c r="D17" s="180">
        <f t="shared" si="1"/>
        <v>50000</v>
      </c>
      <c r="E17" s="180">
        <v>0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>
        <f t="shared" si="2"/>
        <v>0</v>
      </c>
      <c r="R17" s="180">
        <f t="shared" si="3"/>
        <v>50000</v>
      </c>
    </row>
    <row r="18" spans="1:20" ht="105" customHeight="1" x14ac:dyDescent="0.25">
      <c r="B18" s="178" t="s">
        <v>221</v>
      </c>
      <c r="C18" s="180">
        <v>200000</v>
      </c>
      <c r="D18" s="180">
        <f t="shared" si="1"/>
        <v>200000</v>
      </c>
      <c r="E18" s="180">
        <v>0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>
        <f t="shared" si="2"/>
        <v>0</v>
      </c>
      <c r="R18" s="180">
        <f t="shared" si="3"/>
        <v>200000</v>
      </c>
      <c r="S18" s="68">
        <v>89772</v>
      </c>
      <c r="T18" s="68">
        <f>Q18-S18</f>
        <v>-89772</v>
      </c>
    </row>
    <row r="19" spans="1:20" ht="22.5" customHeight="1" x14ac:dyDescent="0.25">
      <c r="B19" s="179" t="s">
        <v>46</v>
      </c>
      <c r="C19" s="180">
        <v>1000000</v>
      </c>
      <c r="D19" s="180">
        <f t="shared" si="1"/>
        <v>1000000</v>
      </c>
      <c r="E19" s="180">
        <v>0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>
        <f t="shared" si="2"/>
        <v>0</v>
      </c>
      <c r="R19" s="180">
        <f t="shared" si="3"/>
        <v>1000000</v>
      </c>
    </row>
    <row r="20" spans="1:20" ht="36.75" customHeight="1" x14ac:dyDescent="0.25">
      <c r="B20" s="179" t="s">
        <v>47</v>
      </c>
      <c r="C20" s="180">
        <v>1500000</v>
      </c>
      <c r="D20" s="180">
        <f t="shared" si="1"/>
        <v>1500000</v>
      </c>
      <c r="E20" s="180">
        <v>0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>
        <f t="shared" si="2"/>
        <v>0</v>
      </c>
      <c r="R20" s="180">
        <f t="shared" si="3"/>
        <v>1500000</v>
      </c>
    </row>
    <row r="21" spans="1:20" ht="60.75" customHeight="1" x14ac:dyDescent="0.25">
      <c r="B21" s="179" t="s">
        <v>222</v>
      </c>
      <c r="C21" s="180">
        <v>20000</v>
      </c>
      <c r="D21" s="180">
        <f t="shared" si="1"/>
        <v>20000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</row>
    <row r="22" spans="1:20" ht="99" customHeight="1" x14ac:dyDescent="0.25">
      <c r="B22" s="179" t="s">
        <v>223</v>
      </c>
      <c r="C22" s="180">
        <v>1000000</v>
      </c>
      <c r="D22" s="180">
        <f t="shared" si="1"/>
        <v>1000000</v>
      </c>
      <c r="E22" s="180">
        <v>0</v>
      </c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>
        <f>SUM(E22:P22)</f>
        <v>0</v>
      </c>
      <c r="R22" s="180">
        <f>D22-Q22</f>
        <v>1000000</v>
      </c>
    </row>
    <row r="23" spans="1:20" ht="41.25" customHeight="1" x14ac:dyDescent="0.25">
      <c r="B23" s="179" t="s">
        <v>49</v>
      </c>
      <c r="C23" s="180">
        <v>4200000</v>
      </c>
      <c r="D23" s="180">
        <f t="shared" si="1"/>
        <v>4200000</v>
      </c>
      <c r="E23" s="180">
        <v>0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>
        <f>SUM(E23:P23)</f>
        <v>0</v>
      </c>
      <c r="R23" s="180">
        <f>D23-Q23</f>
        <v>4200000</v>
      </c>
    </row>
    <row r="24" spans="1:20" ht="30" customHeight="1" x14ac:dyDescent="0.25">
      <c r="B24" s="179" t="s">
        <v>50</v>
      </c>
      <c r="C24" s="180">
        <v>3000000</v>
      </c>
      <c r="D24" s="180">
        <f t="shared" si="1"/>
        <v>3000000</v>
      </c>
      <c r="E24" s="180">
        <v>0</v>
      </c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>
        <f>SUM(E24:P24)</f>
        <v>0</v>
      </c>
      <c r="R24" s="180">
        <f>D24-Q24</f>
        <v>3000000</v>
      </c>
    </row>
    <row r="25" spans="1:20" ht="50.25" customHeight="1" x14ac:dyDescent="0.25">
      <c r="B25" s="179"/>
      <c r="C25" s="180"/>
      <c r="D25" s="180"/>
      <c r="E25" s="180">
        <v>0</v>
      </c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>
        <f>SUM(E25:P25)</f>
        <v>0</v>
      </c>
      <c r="R25" s="180">
        <v>20000</v>
      </c>
    </row>
    <row r="26" spans="1:20" x14ac:dyDescent="0.25">
      <c r="B26" s="174" t="s">
        <v>219</v>
      </c>
      <c r="C26" s="181">
        <f>SUM(C15:C25)</f>
        <v>12020000</v>
      </c>
      <c r="D26" s="181">
        <f t="shared" ref="D26:P26" si="4">SUM(D14:D25)</f>
        <v>12020000</v>
      </c>
      <c r="E26" s="181">
        <f t="shared" si="4"/>
        <v>0</v>
      </c>
      <c r="F26" s="181">
        <f t="shared" si="4"/>
        <v>0</v>
      </c>
      <c r="G26" s="181">
        <f t="shared" si="4"/>
        <v>0</v>
      </c>
      <c r="H26" s="181">
        <f t="shared" si="4"/>
        <v>0</v>
      </c>
      <c r="I26" s="181">
        <f t="shared" si="4"/>
        <v>0</v>
      </c>
      <c r="J26" s="181">
        <f t="shared" si="4"/>
        <v>0</v>
      </c>
      <c r="K26" s="181">
        <f t="shared" si="4"/>
        <v>0</v>
      </c>
      <c r="L26" s="181">
        <f t="shared" si="4"/>
        <v>0</v>
      </c>
      <c r="M26" s="181">
        <f t="shared" si="4"/>
        <v>0</v>
      </c>
      <c r="N26" s="181">
        <f t="shared" si="4"/>
        <v>0</v>
      </c>
      <c r="O26" s="181">
        <f t="shared" si="4"/>
        <v>0</v>
      </c>
      <c r="P26" s="181">
        <f t="shared" si="4"/>
        <v>0</v>
      </c>
      <c r="Q26" s="181">
        <f>SUM(Q15:Q25)</f>
        <v>0</v>
      </c>
      <c r="R26" s="181">
        <f>SUM(R15:R25)</f>
        <v>12020000</v>
      </c>
    </row>
    <row r="27" spans="1:20" s="172" customFormat="1" x14ac:dyDescent="0.25">
      <c r="A27" s="172" t="s">
        <v>224</v>
      </c>
      <c r="B27" s="175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77"/>
    </row>
    <row r="28" spans="1:20" ht="21" customHeight="1" x14ac:dyDescent="0.25">
      <c r="B28" s="179" t="s">
        <v>52</v>
      </c>
      <c r="C28" s="180">
        <v>14146494.17</v>
      </c>
      <c r="D28" s="180">
        <f t="shared" ref="D28:D35" si="5">C28</f>
        <v>14146494.17</v>
      </c>
      <c r="E28" s="180"/>
      <c r="F28" s="180">
        <v>24440.7</v>
      </c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>
        <f t="shared" ref="Q28:Q35" si="6">SUM(E28:P28)</f>
        <v>24440.7</v>
      </c>
      <c r="R28" s="180">
        <f t="shared" ref="R28:R35" si="7">D28-Q28</f>
        <v>14122053.470000001</v>
      </c>
      <c r="S28" s="68">
        <v>9479407.3399999999</v>
      </c>
      <c r="T28" s="68">
        <f>S28-Q28</f>
        <v>9454966.6400000006</v>
      </c>
    </row>
    <row r="29" spans="1:20" ht="53.25" customHeight="1" x14ac:dyDescent="0.25">
      <c r="B29" s="179" t="s">
        <v>225</v>
      </c>
      <c r="C29" s="180">
        <v>1000000</v>
      </c>
      <c r="D29" s="180">
        <f t="shared" si="5"/>
        <v>1000000</v>
      </c>
      <c r="E29" s="180">
        <v>0</v>
      </c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>
        <f t="shared" si="6"/>
        <v>0</v>
      </c>
      <c r="R29" s="180">
        <f t="shared" si="7"/>
        <v>1000000</v>
      </c>
    </row>
    <row r="30" spans="1:20" ht="18" customHeight="1" x14ac:dyDescent="0.25">
      <c r="B30" s="179" t="s">
        <v>54</v>
      </c>
      <c r="C30" s="180">
        <v>4300000</v>
      </c>
      <c r="D30" s="180">
        <f t="shared" si="5"/>
        <v>4300000</v>
      </c>
      <c r="E30" s="180">
        <v>0</v>
      </c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>
        <f t="shared" si="6"/>
        <v>0</v>
      </c>
      <c r="R30" s="180">
        <f t="shared" si="7"/>
        <v>4300000</v>
      </c>
    </row>
    <row r="31" spans="1:20" ht="51" customHeight="1" x14ac:dyDescent="0.25">
      <c r="B31" s="179" t="s">
        <v>55</v>
      </c>
      <c r="C31" s="180">
        <v>1508486.39</v>
      </c>
      <c r="D31" s="180">
        <f t="shared" si="5"/>
        <v>1508486.39</v>
      </c>
      <c r="E31" s="180">
        <v>0</v>
      </c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>
        <f t="shared" si="6"/>
        <v>0</v>
      </c>
      <c r="R31" s="180">
        <f t="shared" si="7"/>
        <v>1508486.39</v>
      </c>
      <c r="T31" s="68"/>
    </row>
    <row r="32" spans="1:20" ht="24" customHeight="1" x14ac:dyDescent="0.25">
      <c r="B32" s="179" t="s">
        <v>56</v>
      </c>
      <c r="C32" s="180">
        <v>500000</v>
      </c>
      <c r="D32" s="180">
        <f t="shared" si="5"/>
        <v>500000</v>
      </c>
      <c r="E32" s="180">
        <v>0</v>
      </c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>
        <f t="shared" si="6"/>
        <v>0</v>
      </c>
      <c r="R32" s="180">
        <f t="shared" si="7"/>
        <v>500000</v>
      </c>
    </row>
    <row r="33" spans="2:19" ht="36" customHeight="1" x14ac:dyDescent="0.25">
      <c r="B33" s="179" t="s">
        <v>57</v>
      </c>
      <c r="C33" s="180">
        <v>2000000</v>
      </c>
      <c r="D33" s="180">
        <f t="shared" si="5"/>
        <v>2000000</v>
      </c>
      <c r="E33" s="180">
        <v>0</v>
      </c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>
        <f t="shared" si="6"/>
        <v>0</v>
      </c>
      <c r="R33" s="180">
        <f t="shared" si="7"/>
        <v>2000000</v>
      </c>
    </row>
    <row r="34" spans="2:19" ht="34.5" customHeight="1" x14ac:dyDescent="0.25">
      <c r="B34" s="179" t="s">
        <v>58</v>
      </c>
      <c r="C34" s="180">
        <v>2000000</v>
      </c>
      <c r="D34" s="180">
        <f t="shared" si="5"/>
        <v>2000000</v>
      </c>
      <c r="E34" s="180">
        <v>0</v>
      </c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>
        <f t="shared" si="6"/>
        <v>0</v>
      </c>
      <c r="R34" s="180">
        <f t="shared" si="7"/>
        <v>2000000</v>
      </c>
    </row>
    <row r="35" spans="2:19" ht="20.25" customHeight="1" x14ac:dyDescent="0.25">
      <c r="B35" s="179" t="s">
        <v>59</v>
      </c>
      <c r="C35" s="180">
        <v>1000000</v>
      </c>
      <c r="D35" s="180">
        <f t="shared" si="5"/>
        <v>1000000</v>
      </c>
      <c r="E35" s="180">
        <v>0</v>
      </c>
      <c r="F35" s="180">
        <v>54000</v>
      </c>
      <c r="G35" s="180"/>
      <c r="H35" s="180">
        <v>34959</v>
      </c>
      <c r="I35" s="180"/>
      <c r="J35" s="180"/>
      <c r="K35" s="180"/>
      <c r="L35" s="180"/>
      <c r="M35" s="180"/>
      <c r="N35" s="180"/>
      <c r="O35" s="180"/>
      <c r="P35" s="180"/>
      <c r="Q35" s="180">
        <f t="shared" si="6"/>
        <v>88959</v>
      </c>
      <c r="R35" s="180">
        <f t="shared" si="7"/>
        <v>911041</v>
      </c>
    </row>
    <row r="36" spans="2:19" x14ac:dyDescent="0.25">
      <c r="B36" s="174" t="s">
        <v>219</v>
      </c>
      <c r="C36" s="181">
        <f t="shared" ref="C36:P36" si="8">SUM(C28:C35)</f>
        <v>26454980.559999999</v>
      </c>
      <c r="D36" s="181">
        <f t="shared" si="8"/>
        <v>26454980.559999999</v>
      </c>
      <c r="E36" s="181">
        <f t="shared" si="8"/>
        <v>0</v>
      </c>
      <c r="F36" s="181">
        <f t="shared" si="8"/>
        <v>78440.7</v>
      </c>
      <c r="G36" s="181">
        <f t="shared" si="8"/>
        <v>0</v>
      </c>
      <c r="H36" s="181">
        <f t="shared" si="8"/>
        <v>34959</v>
      </c>
      <c r="I36" s="181">
        <f t="shared" si="8"/>
        <v>0</v>
      </c>
      <c r="J36" s="181">
        <f t="shared" si="8"/>
        <v>0</v>
      </c>
      <c r="K36" s="181">
        <f t="shared" si="8"/>
        <v>0</v>
      </c>
      <c r="L36" s="181">
        <f t="shared" si="8"/>
        <v>0</v>
      </c>
      <c r="M36" s="181">
        <f t="shared" si="8"/>
        <v>0</v>
      </c>
      <c r="N36" s="181">
        <f t="shared" si="8"/>
        <v>0</v>
      </c>
      <c r="O36" s="181">
        <f t="shared" si="8"/>
        <v>0</v>
      </c>
      <c r="P36" s="181">
        <f t="shared" si="8"/>
        <v>0</v>
      </c>
      <c r="Q36" s="181">
        <f>SUM(Q14:Q35)</f>
        <v>113399.7</v>
      </c>
      <c r="R36" s="181">
        <f>SUM(R28:R35)</f>
        <v>26341580.859999999</v>
      </c>
    </row>
    <row r="37" spans="2:19" s="182" customFormat="1" ht="22.5" customHeight="1" x14ac:dyDescent="0.25">
      <c r="B37" s="183" t="s">
        <v>226</v>
      </c>
      <c r="C37" s="181">
        <f t="shared" ref="C37:R37" si="9">C36+C26+C13</f>
        <v>47174980.560000002</v>
      </c>
      <c r="D37" s="181">
        <f t="shared" si="9"/>
        <v>47174980.560000002</v>
      </c>
      <c r="E37" s="181">
        <f t="shared" si="9"/>
        <v>0</v>
      </c>
      <c r="F37" s="181">
        <f t="shared" si="9"/>
        <v>86393.15</v>
      </c>
      <c r="G37" s="181">
        <f t="shared" si="9"/>
        <v>0</v>
      </c>
      <c r="H37" s="181">
        <f t="shared" si="9"/>
        <v>34959</v>
      </c>
      <c r="I37" s="181">
        <f t="shared" si="9"/>
        <v>0</v>
      </c>
      <c r="J37" s="181">
        <f t="shared" si="9"/>
        <v>0</v>
      </c>
      <c r="K37" s="181">
        <f t="shared" si="9"/>
        <v>0</v>
      </c>
      <c r="L37" s="181">
        <f t="shared" si="9"/>
        <v>0</v>
      </c>
      <c r="M37" s="181">
        <f t="shared" si="9"/>
        <v>0</v>
      </c>
      <c r="N37" s="181">
        <f t="shared" si="9"/>
        <v>0</v>
      </c>
      <c r="O37" s="181">
        <f t="shared" si="9"/>
        <v>0</v>
      </c>
      <c r="P37" s="181">
        <f t="shared" si="9"/>
        <v>0</v>
      </c>
      <c r="Q37" s="181">
        <f t="shared" si="9"/>
        <v>121352.15</v>
      </c>
      <c r="R37" s="181">
        <f t="shared" si="9"/>
        <v>47053628.409999996</v>
      </c>
      <c r="S37" s="180"/>
    </row>
    <row r="38" spans="2:19" x14ac:dyDescent="0.25">
      <c r="Q38" s="68"/>
    </row>
    <row r="39" spans="2:19" x14ac:dyDescent="0.25">
      <c r="Q39" s="68"/>
    </row>
    <row r="41" spans="2:19" x14ac:dyDescent="0.25">
      <c r="B41" s="172" t="s">
        <v>227</v>
      </c>
    </row>
    <row r="42" spans="2:19" x14ac:dyDescent="0.25">
      <c r="B42" s="172"/>
    </row>
    <row r="44" spans="2:19" x14ac:dyDescent="0.25">
      <c r="B44" s="173" t="s">
        <v>228</v>
      </c>
    </row>
    <row r="45" spans="2:19" x14ac:dyDescent="0.25">
      <c r="B45" s="184" t="s">
        <v>229</v>
      </c>
    </row>
    <row r="46" spans="2:19" x14ac:dyDescent="0.25">
      <c r="B46" s="184"/>
    </row>
    <row r="49" spans="17:17" x14ac:dyDescent="0.25">
      <c r="Q49" s="68">
        <f>Q37</f>
        <v>121352.15</v>
      </c>
    </row>
    <row r="50" spans="17:17" x14ac:dyDescent="0.25">
      <c r="Q50" s="68">
        <v>28565613.300000001</v>
      </c>
    </row>
    <row r="51" spans="17:17" x14ac:dyDescent="0.25">
      <c r="Q51" s="68">
        <f>Q49-Q50</f>
        <v>-28444261.149999999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3:R3"/>
    <mergeCell ref="A2:R2"/>
    <mergeCell ref="A1:R1"/>
    <mergeCell ref="A4:R4"/>
    <mergeCell ref="A5:R5"/>
  </mergeCells>
  <printOptions horizontalCentered="1"/>
  <pageMargins left="0.2" right="0.2" top="0.75" bottom="0.75" header="0.3" footer="0.3"/>
  <pageSetup scale="7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6"/>
  <sheetViews>
    <sheetView view="pageBreakPreview" zoomScale="130" zoomScaleNormal="85" workbookViewId="0">
      <selection activeCell="B98" sqref="B98"/>
    </sheetView>
  </sheetViews>
  <sheetFormatPr defaultRowHeight="15" x14ac:dyDescent="0.25"/>
  <cols>
    <col min="1" max="1" width="3.28515625" customWidth="1"/>
    <col min="2" max="2" width="47.85546875" customWidth="1"/>
    <col min="3" max="4" width="20.7109375" style="68" customWidth="1"/>
    <col min="5" max="5" width="13.85546875" customWidth="1"/>
    <col min="6" max="9" width="20.7109375" customWidth="1"/>
    <col min="10" max="10" width="5.5703125" customWidth="1"/>
    <col min="11" max="11" width="13.85546875" customWidth="1"/>
    <col min="12" max="12" width="8.5703125" customWidth="1"/>
    <col min="13" max="13" width="11.28515625" customWidth="1"/>
    <col min="14" max="14" width="9.42578125" customWidth="1"/>
    <col min="15" max="15" width="11.28515625" customWidth="1"/>
    <col min="16" max="16" width="13.85546875" customWidth="1"/>
    <col min="17" max="17" width="20.7109375" customWidth="1"/>
    <col min="18" max="18" width="20.7109375" style="68" customWidth="1"/>
  </cols>
  <sheetData>
    <row r="1" spans="1:18" ht="15.75" customHeight="1" x14ac:dyDescent="0.25">
      <c r="A1" s="391" t="s">
        <v>208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</row>
    <row r="2" spans="1:18" x14ac:dyDescent="0.25">
      <c r="A2" s="390" t="s">
        <v>209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</row>
    <row r="3" spans="1:18" x14ac:dyDescent="0.25">
      <c r="A3" s="390" t="s">
        <v>230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</row>
    <row r="4" spans="1:18" x14ac:dyDescent="0.25">
      <c r="A4" s="390" t="s">
        <v>231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</row>
    <row r="5" spans="1:18" x14ac:dyDescent="0.25">
      <c r="A5" s="390" t="s">
        <v>212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</row>
    <row r="7" spans="1:18" s="172" customFormat="1" x14ac:dyDescent="0.25">
      <c r="B7" s="173" t="s">
        <v>213</v>
      </c>
      <c r="C7" s="176" t="s">
        <v>214</v>
      </c>
      <c r="D7" s="176" t="s">
        <v>215</v>
      </c>
      <c r="E7" s="173" t="s">
        <v>8</v>
      </c>
      <c r="F7" s="173" t="s">
        <v>97</v>
      </c>
      <c r="G7" s="173" t="s">
        <v>109</v>
      </c>
      <c r="H7" s="173" t="s">
        <v>112</v>
      </c>
      <c r="I7" s="173" t="s">
        <v>119</v>
      </c>
      <c r="J7" s="173" t="s">
        <v>122</v>
      </c>
      <c r="K7" s="173" t="s">
        <v>125</v>
      </c>
      <c r="L7" s="173" t="s">
        <v>128</v>
      </c>
      <c r="M7" s="173" t="s">
        <v>131</v>
      </c>
      <c r="N7" s="173" t="s">
        <v>134</v>
      </c>
      <c r="O7" s="173" t="s">
        <v>137</v>
      </c>
      <c r="P7" s="173" t="s">
        <v>140</v>
      </c>
      <c r="Q7" s="173" t="s">
        <v>216</v>
      </c>
      <c r="R7" s="176" t="s">
        <v>217</v>
      </c>
    </row>
    <row r="8" spans="1:18" s="172" customFormat="1" x14ac:dyDescent="0.25">
      <c r="A8" s="172" t="s">
        <v>232</v>
      </c>
      <c r="B8" s="173"/>
      <c r="C8" s="176"/>
      <c r="D8" s="176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6"/>
    </row>
    <row r="9" spans="1:18" s="172" customFormat="1" x14ac:dyDescent="0.25">
      <c r="A9" s="172" t="s">
        <v>220</v>
      </c>
      <c r="B9" s="173"/>
      <c r="C9" s="176"/>
      <c r="D9" s="176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6"/>
    </row>
    <row r="10" spans="1:18" s="172" customFormat="1" ht="60" customHeight="1" x14ac:dyDescent="0.25">
      <c r="B10" s="178" t="s">
        <v>233</v>
      </c>
      <c r="C10" s="319">
        <v>200000</v>
      </c>
      <c r="D10" s="319">
        <v>200000</v>
      </c>
      <c r="E10" s="184"/>
      <c r="F10" s="184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6"/>
    </row>
    <row r="11" spans="1:18" s="172" customFormat="1" x14ac:dyDescent="0.25">
      <c r="C11" s="319"/>
      <c r="D11" s="319"/>
      <c r="E11" s="184"/>
      <c r="F11" s="184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6"/>
    </row>
    <row r="12" spans="1:18" s="172" customFormat="1" x14ac:dyDescent="0.25">
      <c r="B12" s="172" t="s">
        <v>234</v>
      </c>
      <c r="C12" s="319">
        <v>406500</v>
      </c>
      <c r="D12" s="319">
        <v>406500</v>
      </c>
      <c r="E12" s="184"/>
      <c r="F12" s="184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6"/>
    </row>
    <row r="13" spans="1:18" s="172" customFormat="1" x14ac:dyDescent="0.25">
      <c r="C13" s="319"/>
      <c r="D13" s="319"/>
      <c r="E13" s="184"/>
      <c r="F13" s="184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6"/>
    </row>
    <row r="14" spans="1:18" s="172" customFormat="1" ht="30" customHeight="1" x14ac:dyDescent="0.25">
      <c r="B14" s="188" t="s">
        <v>235</v>
      </c>
      <c r="C14" s="319">
        <v>7890</v>
      </c>
      <c r="D14" s="319">
        <v>7890</v>
      </c>
      <c r="E14" s="184"/>
      <c r="F14" s="184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6"/>
    </row>
    <row r="15" spans="1:18" s="172" customFormat="1" x14ac:dyDescent="0.25">
      <c r="B15" s="188"/>
      <c r="C15" s="319"/>
      <c r="D15" s="319"/>
      <c r="E15" s="184"/>
      <c r="F15" s="184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6"/>
    </row>
    <row r="16" spans="1:18" s="172" customFormat="1" ht="45" customHeight="1" x14ac:dyDescent="0.25">
      <c r="B16" s="188" t="s">
        <v>236</v>
      </c>
      <c r="C16" s="319">
        <v>6160</v>
      </c>
      <c r="D16" s="319">
        <v>6160</v>
      </c>
      <c r="E16" s="184"/>
      <c r="F16" s="184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6"/>
    </row>
    <row r="17" spans="1:18" s="172" customFormat="1" x14ac:dyDescent="0.25">
      <c r="B17" s="188" t="s">
        <v>237</v>
      </c>
      <c r="C17" s="319">
        <f>SUM(C10:C16)</f>
        <v>620550</v>
      </c>
      <c r="D17" s="319">
        <f>SUM(D10:D16)</f>
        <v>620550</v>
      </c>
      <c r="E17" s="184"/>
      <c r="F17" s="184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6"/>
    </row>
    <row r="18" spans="1:18" s="172" customFormat="1" x14ac:dyDescent="0.25">
      <c r="B18" s="188"/>
      <c r="C18" s="319"/>
      <c r="D18" s="319"/>
      <c r="E18" s="184"/>
      <c r="F18" s="184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6"/>
    </row>
    <row r="19" spans="1:18" s="172" customFormat="1" x14ac:dyDescent="0.25">
      <c r="A19" s="172" t="s">
        <v>224</v>
      </c>
      <c r="B19" s="188"/>
      <c r="C19" s="319"/>
      <c r="D19" s="319"/>
      <c r="E19" s="184"/>
      <c r="F19" s="184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6"/>
    </row>
    <row r="20" spans="1:18" s="172" customFormat="1" ht="45" customHeight="1" x14ac:dyDescent="0.25">
      <c r="B20" s="179" t="s">
        <v>238</v>
      </c>
      <c r="C20" s="319">
        <v>25353.81</v>
      </c>
      <c r="D20" s="319">
        <v>25353.81</v>
      </c>
      <c r="E20" s="184"/>
      <c r="F20" s="184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6"/>
    </row>
    <row r="21" spans="1:18" s="172" customFormat="1" x14ac:dyDescent="0.25">
      <c r="B21" s="188" t="s">
        <v>237</v>
      </c>
      <c r="C21" s="319">
        <f>SUM(C20)</f>
        <v>25353.81</v>
      </c>
      <c r="D21" s="319">
        <f>SUM(D20)</f>
        <v>25353.81</v>
      </c>
      <c r="E21" s="184"/>
      <c r="F21" s="184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6"/>
    </row>
    <row r="22" spans="1:18" s="172" customFormat="1" x14ac:dyDescent="0.25">
      <c r="B22" s="188"/>
      <c r="C22" s="319"/>
      <c r="D22" s="319"/>
      <c r="E22" s="184"/>
      <c r="F22" s="184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6"/>
    </row>
    <row r="23" spans="1:18" s="172" customFormat="1" x14ac:dyDescent="0.25">
      <c r="B23" s="183" t="s">
        <v>239</v>
      </c>
      <c r="C23" s="176">
        <f>SUM(C17,C21)</f>
        <v>645903.81000000006</v>
      </c>
      <c r="D23" s="176">
        <f>SUM(D17,D21)</f>
        <v>645903.81000000006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6"/>
    </row>
    <row r="24" spans="1:18" s="172" customFormat="1" x14ac:dyDescent="0.25">
      <c r="B24" s="183"/>
      <c r="C24" s="176"/>
      <c r="D24" s="176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6"/>
    </row>
    <row r="25" spans="1:18" s="172" customFormat="1" x14ac:dyDescent="0.25">
      <c r="A25" s="172" t="s">
        <v>240</v>
      </c>
      <c r="C25" s="177"/>
      <c r="D25" s="177"/>
      <c r="R25" s="177"/>
    </row>
    <row r="26" spans="1:18" s="172" customFormat="1" x14ac:dyDescent="0.25">
      <c r="A26" s="172" t="s">
        <v>220</v>
      </c>
      <c r="B26" s="174"/>
      <c r="C26" s="181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1"/>
      <c r="R26" s="181"/>
    </row>
    <row r="27" spans="1:18" ht="67.5" customHeight="1" x14ac:dyDescent="0.25">
      <c r="B27" s="179" t="s">
        <v>233</v>
      </c>
      <c r="C27" s="180">
        <v>300000</v>
      </c>
      <c r="D27" s="180">
        <v>300000</v>
      </c>
      <c r="E27" s="180">
        <v>0</v>
      </c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>
        <f>SUM(E27:P27)</f>
        <v>0</v>
      </c>
      <c r="R27" s="180"/>
    </row>
    <row r="28" spans="1:18" ht="26.25" customHeight="1" x14ac:dyDescent="0.25">
      <c r="B28" s="179" t="s">
        <v>241</v>
      </c>
      <c r="C28" s="180">
        <v>135000</v>
      </c>
      <c r="D28" s="180">
        <v>135000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</row>
    <row r="29" spans="1:18" ht="26.25" customHeight="1" x14ac:dyDescent="0.25">
      <c r="B29" s="179" t="s">
        <v>242</v>
      </c>
      <c r="C29" s="180">
        <v>115000</v>
      </c>
      <c r="D29" s="180">
        <v>115000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</row>
    <row r="30" spans="1:18" ht="26.25" customHeight="1" x14ac:dyDescent="0.25">
      <c r="B30" s="179" t="s">
        <v>243</v>
      </c>
      <c r="C30" s="180">
        <v>3000000</v>
      </c>
      <c r="D30" s="180">
        <v>3000000</v>
      </c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</row>
    <row r="31" spans="1:18" x14ac:dyDescent="0.25">
      <c r="B31" s="188" t="s">
        <v>219</v>
      </c>
      <c r="C31" s="180">
        <f t="shared" ref="C31:Q31" si="0">SUM(C27:C30)</f>
        <v>3550000</v>
      </c>
      <c r="D31" s="180">
        <f t="shared" si="0"/>
        <v>3550000</v>
      </c>
      <c r="E31" s="180">
        <f t="shared" si="0"/>
        <v>0</v>
      </c>
      <c r="F31" s="180">
        <f t="shared" si="0"/>
        <v>0</v>
      </c>
      <c r="G31" s="180">
        <f t="shared" si="0"/>
        <v>0</v>
      </c>
      <c r="H31" s="180">
        <f t="shared" si="0"/>
        <v>0</v>
      </c>
      <c r="I31" s="180">
        <f t="shared" si="0"/>
        <v>0</v>
      </c>
      <c r="J31" s="180">
        <f t="shared" si="0"/>
        <v>0</v>
      </c>
      <c r="K31" s="180">
        <f t="shared" si="0"/>
        <v>0</v>
      </c>
      <c r="L31" s="180">
        <f t="shared" si="0"/>
        <v>0</v>
      </c>
      <c r="M31" s="180">
        <f t="shared" si="0"/>
        <v>0</v>
      </c>
      <c r="N31" s="180">
        <f t="shared" si="0"/>
        <v>0</v>
      </c>
      <c r="O31" s="180">
        <f t="shared" si="0"/>
        <v>0</v>
      </c>
      <c r="P31" s="180">
        <f t="shared" si="0"/>
        <v>0</v>
      </c>
      <c r="Q31" s="180">
        <f t="shared" si="0"/>
        <v>0</v>
      </c>
      <c r="R31" s="180"/>
    </row>
    <row r="32" spans="1:18" x14ac:dyDescent="0.25">
      <c r="B32" s="188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</row>
    <row r="33" spans="1:18" s="172" customFormat="1" x14ac:dyDescent="0.25">
      <c r="A33" s="172" t="s">
        <v>224</v>
      </c>
      <c r="B33" s="175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1:18" ht="51" customHeight="1" x14ac:dyDescent="0.25">
      <c r="B34" s="179" t="s">
        <v>238</v>
      </c>
      <c r="C34" s="180">
        <v>5426764.3600000003</v>
      </c>
      <c r="D34" s="180">
        <v>5426764.3600000003</v>
      </c>
      <c r="E34" s="187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</row>
    <row r="35" spans="1:18" x14ac:dyDescent="0.25">
      <c r="B35" s="188" t="s">
        <v>219</v>
      </c>
      <c r="C35" s="180">
        <f>SUM(C34:C34)</f>
        <v>5426764.3600000003</v>
      </c>
      <c r="D35" s="180">
        <f>SUM(D34:D34)</f>
        <v>5426764.3600000003</v>
      </c>
      <c r="E35" s="180"/>
      <c r="F35" s="180">
        <f t="shared" ref="F35:P35" si="1">SUM(F34:F34)</f>
        <v>0</v>
      </c>
      <c r="G35" s="180">
        <f t="shared" si="1"/>
        <v>0</v>
      </c>
      <c r="H35" s="180">
        <f t="shared" si="1"/>
        <v>0</v>
      </c>
      <c r="I35" s="180">
        <f t="shared" si="1"/>
        <v>0</v>
      </c>
      <c r="J35" s="180">
        <f t="shared" si="1"/>
        <v>0</v>
      </c>
      <c r="K35" s="180">
        <f t="shared" si="1"/>
        <v>0</v>
      </c>
      <c r="L35" s="180">
        <f t="shared" si="1"/>
        <v>0</v>
      </c>
      <c r="M35" s="180">
        <f t="shared" si="1"/>
        <v>0</v>
      </c>
      <c r="N35" s="180">
        <f t="shared" si="1"/>
        <v>0</v>
      </c>
      <c r="O35" s="180">
        <f t="shared" si="1"/>
        <v>0</v>
      </c>
      <c r="P35" s="180">
        <f t="shared" si="1"/>
        <v>0</v>
      </c>
      <c r="Q35" s="180"/>
      <c r="R35" s="180"/>
    </row>
    <row r="36" spans="1:18" s="182" customFormat="1" ht="22.5" customHeight="1" x14ac:dyDescent="0.25">
      <c r="B36" s="183" t="s">
        <v>244</v>
      </c>
      <c r="C36" s="181">
        <f>C35+C31</f>
        <v>8976764.3599999994</v>
      </c>
      <c r="D36" s="181">
        <f>D35+D31</f>
        <v>8976764.3599999994</v>
      </c>
      <c r="E36" s="181"/>
      <c r="F36" s="181">
        <f t="shared" ref="F36:P36" si="2">F35+F31</f>
        <v>0</v>
      </c>
      <c r="G36" s="181">
        <f t="shared" si="2"/>
        <v>0</v>
      </c>
      <c r="H36" s="181">
        <f t="shared" si="2"/>
        <v>0</v>
      </c>
      <c r="I36" s="181">
        <f t="shared" si="2"/>
        <v>0</v>
      </c>
      <c r="J36" s="181">
        <f t="shared" si="2"/>
        <v>0</v>
      </c>
      <c r="K36" s="181">
        <f t="shared" si="2"/>
        <v>0</v>
      </c>
      <c r="L36" s="181">
        <f t="shared" si="2"/>
        <v>0</v>
      </c>
      <c r="M36" s="181">
        <f t="shared" si="2"/>
        <v>0</v>
      </c>
      <c r="N36" s="181">
        <f t="shared" si="2"/>
        <v>0</v>
      </c>
      <c r="O36" s="181">
        <f t="shared" si="2"/>
        <v>0</v>
      </c>
      <c r="P36" s="181">
        <f t="shared" si="2"/>
        <v>0</v>
      </c>
      <c r="Q36" s="181"/>
      <c r="R36" s="181"/>
    </row>
    <row r="37" spans="1:18" ht="24.75" customHeight="1" x14ac:dyDescent="0.25">
      <c r="B37" s="179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</row>
    <row r="38" spans="1:18" s="172" customFormat="1" x14ac:dyDescent="0.25">
      <c r="A38" s="172" t="s">
        <v>245</v>
      </c>
      <c r="C38" s="177"/>
      <c r="D38" s="177"/>
      <c r="R38" s="177"/>
    </row>
    <row r="39" spans="1:18" s="172" customFormat="1" x14ac:dyDescent="0.25">
      <c r="A39" s="172" t="s">
        <v>220</v>
      </c>
      <c r="B39" s="174"/>
      <c r="C39" s="181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1"/>
      <c r="R39" s="181"/>
    </row>
    <row r="40" spans="1:18" ht="67.5" customHeight="1" x14ac:dyDescent="0.25">
      <c r="B40" s="179" t="s">
        <v>233</v>
      </c>
      <c r="C40" s="180">
        <v>200000</v>
      </c>
      <c r="D40" s="180">
        <v>200000</v>
      </c>
      <c r="E40" s="180">
        <v>0</v>
      </c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</row>
    <row r="41" spans="1:18" ht="24.75" customHeight="1" x14ac:dyDescent="0.25">
      <c r="B41" s="179" t="s">
        <v>246</v>
      </c>
      <c r="C41" s="180">
        <v>45000</v>
      </c>
      <c r="D41" s="180">
        <v>45000</v>
      </c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</row>
    <row r="42" spans="1:18" x14ac:dyDescent="0.25">
      <c r="B42" s="188" t="s">
        <v>219</v>
      </c>
      <c r="C42" s="180">
        <f>SUM(C40:C41)</f>
        <v>245000</v>
      </c>
      <c r="D42" s="180">
        <f t="shared" ref="D42:J42" si="3">SUM(D39:D41)</f>
        <v>245000</v>
      </c>
      <c r="E42" s="180">
        <f t="shared" si="3"/>
        <v>0</v>
      </c>
      <c r="F42" s="180">
        <f t="shared" si="3"/>
        <v>0</v>
      </c>
      <c r="G42" s="180">
        <f t="shared" si="3"/>
        <v>0</v>
      </c>
      <c r="H42" s="180">
        <f t="shared" si="3"/>
        <v>0</v>
      </c>
      <c r="I42" s="180">
        <f t="shared" si="3"/>
        <v>0</v>
      </c>
      <c r="J42" s="180">
        <f t="shared" si="3"/>
        <v>0</v>
      </c>
      <c r="K42" s="180"/>
      <c r="L42" s="180">
        <f>SUM(L39:L41)</f>
        <v>0</v>
      </c>
      <c r="M42" s="180">
        <f>SUM(M39:M41)</f>
        <v>0</v>
      </c>
      <c r="N42" s="180">
        <f>SUM(N39:N41)</f>
        <v>0</v>
      </c>
      <c r="O42" s="180">
        <f>SUM(O39:O41)</f>
        <v>0</v>
      </c>
      <c r="P42" s="180">
        <f>SUM(P39:P41)</f>
        <v>0</v>
      </c>
      <c r="Q42" s="180"/>
      <c r="R42" s="180"/>
    </row>
    <row r="43" spans="1:18" s="172" customFormat="1" x14ac:dyDescent="0.25">
      <c r="A43" s="172" t="s">
        <v>224</v>
      </c>
      <c r="B43" s="175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1:18" ht="51" customHeight="1" x14ac:dyDescent="0.25">
      <c r="B44" s="179" t="s">
        <v>238</v>
      </c>
      <c r="C44" s="180">
        <v>6000000</v>
      </c>
      <c r="D44" s="180">
        <v>3320357.18</v>
      </c>
      <c r="E44" s="180">
        <v>0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</row>
    <row r="45" spans="1:18" x14ac:dyDescent="0.25">
      <c r="B45" s="188" t="s">
        <v>219</v>
      </c>
      <c r="C45" s="180">
        <f t="shared" ref="C45:R45" si="4">SUM(C44:C44)</f>
        <v>6000000</v>
      </c>
      <c r="D45" s="180">
        <f t="shared" si="4"/>
        <v>3320357.18</v>
      </c>
      <c r="E45" s="180">
        <f t="shared" si="4"/>
        <v>0</v>
      </c>
      <c r="F45" s="180">
        <f t="shared" si="4"/>
        <v>0</v>
      </c>
      <c r="G45" s="180">
        <f t="shared" si="4"/>
        <v>0</v>
      </c>
      <c r="H45" s="180">
        <f t="shared" si="4"/>
        <v>0</v>
      </c>
      <c r="I45" s="180">
        <f t="shared" si="4"/>
        <v>0</v>
      </c>
      <c r="J45" s="180">
        <f t="shared" si="4"/>
        <v>0</v>
      </c>
      <c r="K45" s="180">
        <f t="shared" si="4"/>
        <v>0</v>
      </c>
      <c r="L45" s="180">
        <f t="shared" si="4"/>
        <v>0</v>
      </c>
      <c r="M45" s="180">
        <f t="shared" si="4"/>
        <v>0</v>
      </c>
      <c r="N45" s="180">
        <f t="shared" si="4"/>
        <v>0</v>
      </c>
      <c r="O45" s="180">
        <f t="shared" si="4"/>
        <v>0</v>
      </c>
      <c r="P45" s="180">
        <f t="shared" si="4"/>
        <v>0</v>
      </c>
      <c r="Q45" s="180">
        <f t="shared" si="4"/>
        <v>0</v>
      </c>
      <c r="R45" s="180">
        <f t="shared" si="4"/>
        <v>0</v>
      </c>
    </row>
    <row r="46" spans="1:18" s="182" customFormat="1" ht="22.5" customHeight="1" x14ac:dyDescent="0.25">
      <c r="B46" s="183" t="s">
        <v>247</v>
      </c>
      <c r="C46" s="181">
        <f t="shared" ref="C46:R46" si="5">C42+C45</f>
        <v>6245000</v>
      </c>
      <c r="D46" s="181">
        <f t="shared" si="5"/>
        <v>3565357.18</v>
      </c>
      <c r="E46" s="181">
        <f t="shared" si="5"/>
        <v>0</v>
      </c>
      <c r="F46" s="181">
        <f t="shared" si="5"/>
        <v>0</v>
      </c>
      <c r="G46" s="181">
        <f t="shared" si="5"/>
        <v>0</v>
      </c>
      <c r="H46" s="181">
        <f t="shared" si="5"/>
        <v>0</v>
      </c>
      <c r="I46" s="181">
        <f t="shared" si="5"/>
        <v>0</v>
      </c>
      <c r="J46" s="181">
        <f t="shared" si="5"/>
        <v>0</v>
      </c>
      <c r="K46" s="181">
        <f t="shared" si="5"/>
        <v>0</v>
      </c>
      <c r="L46" s="181">
        <f t="shared" si="5"/>
        <v>0</v>
      </c>
      <c r="M46" s="181">
        <f t="shared" si="5"/>
        <v>0</v>
      </c>
      <c r="N46" s="181">
        <f t="shared" si="5"/>
        <v>0</v>
      </c>
      <c r="O46" s="181">
        <f t="shared" si="5"/>
        <v>0</v>
      </c>
      <c r="P46" s="181">
        <f t="shared" si="5"/>
        <v>0</v>
      </c>
      <c r="Q46" s="181">
        <f t="shared" si="5"/>
        <v>0</v>
      </c>
      <c r="R46" s="181">
        <f t="shared" si="5"/>
        <v>0</v>
      </c>
    </row>
    <row r="47" spans="1:18" s="182" customFormat="1" ht="22.5" customHeight="1" x14ac:dyDescent="0.25">
      <c r="B47" s="183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1:18" s="172" customFormat="1" x14ac:dyDescent="0.25">
      <c r="A48" s="172" t="s">
        <v>248</v>
      </c>
      <c r="C48" s="177"/>
      <c r="D48" s="177"/>
      <c r="R48" s="177"/>
    </row>
    <row r="49" spans="1:18" s="172" customFormat="1" x14ac:dyDescent="0.25">
      <c r="A49" s="172" t="s">
        <v>220</v>
      </c>
      <c r="B49" s="174"/>
      <c r="C49" s="181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1"/>
      <c r="R49" s="181"/>
    </row>
    <row r="50" spans="1:18" ht="67.5" customHeight="1" x14ac:dyDescent="0.25">
      <c r="B50" s="179" t="s">
        <v>233</v>
      </c>
      <c r="C50" s="180">
        <v>400000</v>
      </c>
      <c r="D50" s="180">
        <v>400000</v>
      </c>
      <c r="E50" s="180">
        <v>0</v>
      </c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>
        <f>SUM(E50:P50)</f>
        <v>0</v>
      </c>
      <c r="R50" s="180"/>
    </row>
    <row r="51" spans="1:18" x14ac:dyDescent="0.25">
      <c r="B51" s="188" t="s">
        <v>219</v>
      </c>
      <c r="C51" s="180">
        <f t="shared" ref="C51:Q51" si="6">SUM(C50)</f>
        <v>400000</v>
      </c>
      <c r="D51" s="180">
        <f t="shared" si="6"/>
        <v>400000</v>
      </c>
      <c r="E51" s="180">
        <f t="shared" si="6"/>
        <v>0</v>
      </c>
      <c r="F51" s="180">
        <f t="shared" si="6"/>
        <v>0</v>
      </c>
      <c r="G51" s="180">
        <f t="shared" si="6"/>
        <v>0</v>
      </c>
      <c r="H51" s="180">
        <f t="shared" si="6"/>
        <v>0</v>
      </c>
      <c r="I51" s="180">
        <f t="shared" si="6"/>
        <v>0</v>
      </c>
      <c r="J51" s="180">
        <f t="shared" si="6"/>
        <v>0</v>
      </c>
      <c r="K51" s="180">
        <f t="shared" si="6"/>
        <v>0</v>
      </c>
      <c r="L51" s="180">
        <f t="shared" si="6"/>
        <v>0</v>
      </c>
      <c r="M51" s="180">
        <f t="shared" si="6"/>
        <v>0</v>
      </c>
      <c r="N51" s="180">
        <f t="shared" si="6"/>
        <v>0</v>
      </c>
      <c r="O51" s="180">
        <f t="shared" si="6"/>
        <v>0</v>
      </c>
      <c r="P51" s="180">
        <f t="shared" si="6"/>
        <v>0</v>
      </c>
      <c r="Q51" s="180">
        <f t="shared" si="6"/>
        <v>0</v>
      </c>
      <c r="R51" s="180"/>
    </row>
    <row r="52" spans="1:18" s="172" customFormat="1" x14ac:dyDescent="0.25">
      <c r="A52" s="172" t="s">
        <v>224</v>
      </c>
      <c r="B52" s="175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1:18" ht="51" customHeight="1" x14ac:dyDescent="0.25">
      <c r="B53" s="179" t="s">
        <v>238</v>
      </c>
      <c r="C53" s="180">
        <v>5000000</v>
      </c>
      <c r="D53" s="180">
        <v>5000000</v>
      </c>
      <c r="E53" s="180">
        <v>0</v>
      </c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>
        <f>SUM(E53:P53)</f>
        <v>0</v>
      </c>
      <c r="R53" s="180"/>
    </row>
    <row r="54" spans="1:18" x14ac:dyDescent="0.25">
      <c r="B54" s="188" t="s">
        <v>219</v>
      </c>
      <c r="C54" s="180">
        <f t="shared" ref="C54:Q54" si="7">SUM(C53:C53)</f>
        <v>5000000</v>
      </c>
      <c r="D54" s="180">
        <f t="shared" si="7"/>
        <v>5000000</v>
      </c>
      <c r="E54" s="180">
        <f t="shared" si="7"/>
        <v>0</v>
      </c>
      <c r="F54" s="180">
        <f t="shared" si="7"/>
        <v>0</v>
      </c>
      <c r="G54" s="180">
        <f t="shared" si="7"/>
        <v>0</v>
      </c>
      <c r="H54" s="180">
        <f t="shared" si="7"/>
        <v>0</v>
      </c>
      <c r="I54" s="180">
        <f t="shared" si="7"/>
        <v>0</v>
      </c>
      <c r="J54" s="180">
        <f t="shared" si="7"/>
        <v>0</v>
      </c>
      <c r="K54" s="180">
        <f t="shared" si="7"/>
        <v>0</v>
      </c>
      <c r="L54" s="180">
        <f t="shared" si="7"/>
        <v>0</v>
      </c>
      <c r="M54" s="180">
        <f t="shared" si="7"/>
        <v>0</v>
      </c>
      <c r="N54" s="180">
        <f t="shared" si="7"/>
        <v>0</v>
      </c>
      <c r="O54" s="180">
        <f t="shared" si="7"/>
        <v>0</v>
      </c>
      <c r="P54" s="180">
        <f t="shared" si="7"/>
        <v>0</v>
      </c>
      <c r="Q54" s="180">
        <f t="shared" si="7"/>
        <v>0</v>
      </c>
      <c r="R54" s="180"/>
    </row>
    <row r="55" spans="1:18" s="182" customFormat="1" ht="22.5" customHeight="1" x14ac:dyDescent="0.25">
      <c r="B55" s="183" t="s">
        <v>249</v>
      </c>
      <c r="C55" s="181">
        <f t="shared" ref="C55:Q55" si="8">C54+C48+C51</f>
        <v>5400000</v>
      </c>
      <c r="D55" s="181">
        <f t="shared" si="8"/>
        <v>5400000</v>
      </c>
      <c r="E55" s="181">
        <f t="shared" si="8"/>
        <v>0</v>
      </c>
      <c r="F55" s="181">
        <f t="shared" si="8"/>
        <v>0</v>
      </c>
      <c r="G55" s="181">
        <f t="shared" si="8"/>
        <v>0</v>
      </c>
      <c r="H55" s="181">
        <f t="shared" si="8"/>
        <v>0</v>
      </c>
      <c r="I55" s="181">
        <f t="shared" si="8"/>
        <v>0</v>
      </c>
      <c r="J55" s="181">
        <f t="shared" si="8"/>
        <v>0</v>
      </c>
      <c r="K55" s="181">
        <f t="shared" si="8"/>
        <v>0</v>
      </c>
      <c r="L55" s="181">
        <f t="shared" si="8"/>
        <v>0</v>
      </c>
      <c r="M55" s="181">
        <f t="shared" si="8"/>
        <v>0</v>
      </c>
      <c r="N55" s="181">
        <f t="shared" si="8"/>
        <v>0</v>
      </c>
      <c r="O55" s="181">
        <f t="shared" si="8"/>
        <v>0</v>
      </c>
      <c r="P55" s="181">
        <f t="shared" si="8"/>
        <v>0</v>
      </c>
      <c r="Q55" s="181">
        <f t="shared" si="8"/>
        <v>0</v>
      </c>
      <c r="R55" s="181"/>
    </row>
    <row r="56" spans="1:18" s="182" customFormat="1" ht="22.5" customHeight="1" x14ac:dyDescent="0.25">
      <c r="B56" s="183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1:18" s="172" customFormat="1" x14ac:dyDescent="0.25">
      <c r="A57" s="172" t="s">
        <v>250</v>
      </c>
      <c r="C57" s="177"/>
      <c r="D57" s="177"/>
      <c r="R57" s="177"/>
    </row>
    <row r="58" spans="1:18" s="172" customFormat="1" x14ac:dyDescent="0.25">
      <c r="A58" s="172" t="s">
        <v>220</v>
      </c>
      <c r="B58" s="174"/>
      <c r="C58" s="181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1"/>
      <c r="R58" s="181"/>
    </row>
    <row r="59" spans="1:18" ht="40.5" customHeight="1" x14ac:dyDescent="0.25">
      <c r="B59" s="179" t="s">
        <v>251</v>
      </c>
      <c r="C59" s="180">
        <v>835000</v>
      </c>
      <c r="D59" s="180">
        <v>835000</v>
      </c>
      <c r="E59" s="180">
        <v>0</v>
      </c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>
        <f>SUM(E59:P59)</f>
        <v>0</v>
      </c>
      <c r="R59" s="180"/>
    </row>
    <row r="60" spans="1:18" ht="42" customHeight="1" x14ac:dyDescent="0.25">
      <c r="B60" s="179" t="s">
        <v>47</v>
      </c>
      <c r="C60" s="180">
        <v>500000</v>
      </c>
      <c r="D60" s="180">
        <v>500000</v>
      </c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>
        <f>SUM(E60:P60)</f>
        <v>0</v>
      </c>
      <c r="R60" s="180"/>
    </row>
    <row r="61" spans="1:18" ht="67.5" customHeight="1" x14ac:dyDescent="0.25">
      <c r="B61" s="179" t="s">
        <v>233</v>
      </c>
      <c r="C61" s="180">
        <v>353525</v>
      </c>
      <c r="D61" s="180">
        <v>353525</v>
      </c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>
        <f>SUM(E61:P61)</f>
        <v>0</v>
      </c>
      <c r="R61" s="180"/>
    </row>
    <row r="62" spans="1:18" ht="29.25" customHeight="1" x14ac:dyDescent="0.25">
      <c r="B62" s="179" t="s">
        <v>252</v>
      </c>
      <c r="C62" s="180">
        <v>100000</v>
      </c>
      <c r="D62" s="180">
        <v>100000</v>
      </c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>
        <f>SUM(E62:P62)</f>
        <v>0</v>
      </c>
      <c r="R62" s="180"/>
    </row>
    <row r="63" spans="1:18" x14ac:dyDescent="0.25">
      <c r="B63" s="188" t="s">
        <v>219</v>
      </c>
      <c r="C63" s="180">
        <f t="shared" ref="C63:Q63" si="9">SUM(C59:C62)</f>
        <v>1788525</v>
      </c>
      <c r="D63" s="180">
        <f t="shared" si="9"/>
        <v>1788525</v>
      </c>
      <c r="E63" s="180">
        <f t="shared" si="9"/>
        <v>0</v>
      </c>
      <c r="F63" s="180">
        <f t="shared" si="9"/>
        <v>0</v>
      </c>
      <c r="G63" s="180">
        <f t="shared" si="9"/>
        <v>0</v>
      </c>
      <c r="H63" s="180">
        <f t="shared" si="9"/>
        <v>0</v>
      </c>
      <c r="I63" s="180">
        <f t="shared" si="9"/>
        <v>0</v>
      </c>
      <c r="J63" s="180">
        <f t="shared" si="9"/>
        <v>0</v>
      </c>
      <c r="K63" s="180">
        <f t="shared" si="9"/>
        <v>0</v>
      </c>
      <c r="L63" s="180">
        <f t="shared" si="9"/>
        <v>0</v>
      </c>
      <c r="M63" s="180">
        <f t="shared" si="9"/>
        <v>0</v>
      </c>
      <c r="N63" s="180">
        <f t="shared" si="9"/>
        <v>0</v>
      </c>
      <c r="O63" s="180">
        <f t="shared" si="9"/>
        <v>0</v>
      </c>
      <c r="P63" s="180">
        <f t="shared" si="9"/>
        <v>0</v>
      </c>
      <c r="Q63" s="180">
        <f t="shared" si="9"/>
        <v>0</v>
      </c>
      <c r="R63" s="180"/>
    </row>
    <row r="64" spans="1:18" s="172" customFormat="1" x14ac:dyDescent="0.25">
      <c r="A64" s="172" t="s">
        <v>224</v>
      </c>
      <c r="B64" s="175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1:18" ht="51" customHeight="1" x14ac:dyDescent="0.25">
      <c r="B65" s="179" t="s">
        <v>238</v>
      </c>
      <c r="C65" s="180">
        <v>4500000</v>
      </c>
      <c r="D65" s="180">
        <v>3514899.7</v>
      </c>
      <c r="E65" s="180">
        <v>0</v>
      </c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>
        <f>SUM(E65:P65)</f>
        <v>0</v>
      </c>
      <c r="R65" s="180"/>
    </row>
    <row r="66" spans="1:18" ht="51" customHeight="1" x14ac:dyDescent="0.25">
      <c r="B66" s="179" t="s">
        <v>58</v>
      </c>
      <c r="C66" s="180">
        <v>1000000</v>
      </c>
      <c r="D66" s="180">
        <v>1000000</v>
      </c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>
        <f>SUM(E66:P66)</f>
        <v>0</v>
      </c>
      <c r="R66" s="180"/>
    </row>
    <row r="67" spans="1:18" x14ac:dyDescent="0.25">
      <c r="B67" s="188" t="s">
        <v>219</v>
      </c>
      <c r="C67" s="180">
        <f t="shared" ref="C67:Q67" si="10">SUM(C65:C66)</f>
        <v>5500000</v>
      </c>
      <c r="D67" s="180">
        <f t="shared" si="10"/>
        <v>4514899.7</v>
      </c>
      <c r="E67" s="180">
        <f t="shared" si="10"/>
        <v>0</v>
      </c>
      <c r="F67" s="180">
        <f t="shared" si="10"/>
        <v>0</v>
      </c>
      <c r="G67" s="180">
        <f t="shared" si="10"/>
        <v>0</v>
      </c>
      <c r="H67" s="180">
        <f t="shared" si="10"/>
        <v>0</v>
      </c>
      <c r="I67" s="180">
        <f t="shared" si="10"/>
        <v>0</v>
      </c>
      <c r="J67" s="180">
        <f t="shared" si="10"/>
        <v>0</v>
      </c>
      <c r="K67" s="180">
        <f t="shared" si="10"/>
        <v>0</v>
      </c>
      <c r="L67" s="180">
        <f t="shared" si="10"/>
        <v>0</v>
      </c>
      <c r="M67" s="180">
        <f t="shared" si="10"/>
        <v>0</v>
      </c>
      <c r="N67" s="180">
        <f t="shared" si="10"/>
        <v>0</v>
      </c>
      <c r="O67" s="180">
        <f t="shared" si="10"/>
        <v>0</v>
      </c>
      <c r="P67" s="180">
        <f t="shared" si="10"/>
        <v>0</v>
      </c>
      <c r="Q67" s="180">
        <f t="shared" si="10"/>
        <v>0</v>
      </c>
      <c r="R67" s="180"/>
    </row>
    <row r="68" spans="1:18" s="182" customFormat="1" ht="22.5" customHeight="1" x14ac:dyDescent="0.25">
      <c r="B68" s="183" t="s">
        <v>253</v>
      </c>
      <c r="C68" s="181">
        <f t="shared" ref="C68:R68" si="11">C67+C63</f>
        <v>7288525</v>
      </c>
      <c r="D68" s="181">
        <f t="shared" si="11"/>
        <v>6303424.7000000002</v>
      </c>
      <c r="E68" s="181">
        <f t="shared" si="11"/>
        <v>0</v>
      </c>
      <c r="F68" s="181">
        <f t="shared" si="11"/>
        <v>0</v>
      </c>
      <c r="G68" s="181">
        <f t="shared" si="11"/>
        <v>0</v>
      </c>
      <c r="H68" s="181">
        <f t="shared" si="11"/>
        <v>0</v>
      </c>
      <c r="I68" s="181">
        <f t="shared" si="11"/>
        <v>0</v>
      </c>
      <c r="J68" s="181">
        <f t="shared" si="11"/>
        <v>0</v>
      </c>
      <c r="K68" s="181">
        <f t="shared" si="11"/>
        <v>0</v>
      </c>
      <c r="L68" s="181">
        <f t="shared" si="11"/>
        <v>0</v>
      </c>
      <c r="M68" s="181">
        <f t="shared" si="11"/>
        <v>0</v>
      </c>
      <c r="N68" s="181">
        <f t="shared" si="11"/>
        <v>0</v>
      </c>
      <c r="O68" s="181">
        <f t="shared" si="11"/>
        <v>0</v>
      </c>
      <c r="P68" s="181">
        <f t="shared" si="11"/>
        <v>0</v>
      </c>
      <c r="Q68" s="181">
        <f t="shared" si="11"/>
        <v>0</v>
      </c>
      <c r="R68" s="181">
        <f t="shared" si="11"/>
        <v>0</v>
      </c>
    </row>
    <row r="69" spans="1:18" s="182" customFormat="1" ht="22.5" customHeight="1" x14ac:dyDescent="0.25">
      <c r="B69" s="183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</row>
    <row r="70" spans="1:18" s="172" customFormat="1" x14ac:dyDescent="0.25">
      <c r="A70" s="172" t="s">
        <v>254</v>
      </c>
      <c r="C70" s="177"/>
      <c r="D70" s="177"/>
      <c r="R70" s="177"/>
    </row>
    <row r="71" spans="1:18" s="172" customFormat="1" x14ac:dyDescent="0.25">
      <c r="A71" s="172" t="s">
        <v>220</v>
      </c>
      <c r="B71" s="174"/>
      <c r="C71" s="181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1"/>
      <c r="R71" s="181"/>
    </row>
    <row r="72" spans="1:18" ht="67.5" customHeight="1" x14ac:dyDescent="0.25">
      <c r="B72" s="179" t="s">
        <v>233</v>
      </c>
      <c r="C72" s="180">
        <v>193350</v>
      </c>
      <c r="D72" s="180">
        <v>193350</v>
      </c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>
        <f>SUM(E72:P72)</f>
        <v>0</v>
      </c>
      <c r="R72" s="180">
        <f>D72-Q72</f>
        <v>193350</v>
      </c>
    </row>
    <row r="73" spans="1:18" ht="26.25" customHeight="1" x14ac:dyDescent="0.25">
      <c r="B73" s="179" t="s">
        <v>255</v>
      </c>
      <c r="C73" s="180">
        <v>2000000</v>
      </c>
      <c r="D73" s="180">
        <v>2000000</v>
      </c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>
        <f>SUM(E73:P73)</f>
        <v>0</v>
      </c>
      <c r="R73" s="180">
        <f>D73-Q73</f>
        <v>2000000</v>
      </c>
    </row>
    <row r="74" spans="1:18" ht="26.25" customHeight="1" x14ac:dyDescent="0.25">
      <c r="B74" s="179" t="s">
        <v>256</v>
      </c>
      <c r="C74" s="180">
        <v>1300000</v>
      </c>
      <c r="D74" s="180">
        <v>1300000</v>
      </c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>
        <f>SUM(E74:P74)</f>
        <v>0</v>
      </c>
      <c r="R74" s="180">
        <f>D74-Q74</f>
        <v>1300000</v>
      </c>
    </row>
    <row r="75" spans="1:18" ht="52.5" customHeight="1" x14ac:dyDescent="0.25">
      <c r="B75" s="179" t="s">
        <v>257</v>
      </c>
      <c r="C75" s="180">
        <v>60195</v>
      </c>
      <c r="D75" s="180">
        <v>60195</v>
      </c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>
        <f>SUM(E75:P75)</f>
        <v>0</v>
      </c>
      <c r="R75" s="180">
        <f>D75-Q75</f>
        <v>60195</v>
      </c>
    </row>
    <row r="76" spans="1:18" x14ac:dyDescent="0.25">
      <c r="B76" s="188" t="s">
        <v>219</v>
      </c>
      <c r="C76" s="180">
        <f t="shared" ref="C76:R76" si="12">SUM(C72:C75)</f>
        <v>3553545</v>
      </c>
      <c r="D76" s="180">
        <f t="shared" si="12"/>
        <v>3553545</v>
      </c>
      <c r="E76" s="180">
        <f t="shared" si="12"/>
        <v>0</v>
      </c>
      <c r="F76" s="180">
        <f t="shared" si="12"/>
        <v>0</v>
      </c>
      <c r="G76" s="180">
        <f t="shared" si="12"/>
        <v>0</v>
      </c>
      <c r="H76" s="180">
        <f t="shared" si="12"/>
        <v>0</v>
      </c>
      <c r="I76" s="180">
        <f t="shared" si="12"/>
        <v>0</v>
      </c>
      <c r="J76" s="180">
        <f t="shared" si="12"/>
        <v>0</v>
      </c>
      <c r="K76" s="180">
        <f t="shared" si="12"/>
        <v>0</v>
      </c>
      <c r="L76" s="180">
        <f t="shared" si="12"/>
        <v>0</v>
      </c>
      <c r="M76" s="180">
        <f t="shared" si="12"/>
        <v>0</v>
      </c>
      <c r="N76" s="180">
        <f t="shared" si="12"/>
        <v>0</v>
      </c>
      <c r="O76" s="180">
        <f t="shared" si="12"/>
        <v>0</v>
      </c>
      <c r="P76" s="180">
        <f t="shared" si="12"/>
        <v>0</v>
      </c>
      <c r="Q76" s="180">
        <f t="shared" si="12"/>
        <v>0</v>
      </c>
      <c r="R76" s="180">
        <f t="shared" si="12"/>
        <v>3553545</v>
      </c>
    </row>
    <row r="77" spans="1:18" s="172" customFormat="1" x14ac:dyDescent="0.25">
      <c r="A77" s="172" t="s">
        <v>258</v>
      </c>
      <c r="B77" s="175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</row>
    <row r="78" spans="1:18" ht="51" customHeight="1" x14ac:dyDescent="0.25">
      <c r="B78" s="179" t="s">
        <v>238</v>
      </c>
      <c r="C78" s="180">
        <v>4000000</v>
      </c>
      <c r="D78" s="180">
        <v>4000000</v>
      </c>
      <c r="E78" s="180">
        <v>0</v>
      </c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>
        <f>SUM(E78:P78)</f>
        <v>0</v>
      </c>
      <c r="R78" s="180">
        <f>D78-Q78</f>
        <v>4000000</v>
      </c>
    </row>
    <row r="79" spans="1:18" ht="51" customHeight="1" x14ac:dyDescent="0.25">
      <c r="B79" s="179" t="s">
        <v>58</v>
      </c>
      <c r="C79" s="180">
        <v>1000000</v>
      </c>
      <c r="D79" s="180">
        <v>1000000</v>
      </c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>
        <f>SUM(E79:P79)</f>
        <v>0</v>
      </c>
      <c r="R79" s="180">
        <f>D79-Q79</f>
        <v>1000000</v>
      </c>
    </row>
    <row r="80" spans="1:18" x14ac:dyDescent="0.25">
      <c r="B80" s="188" t="s">
        <v>219</v>
      </c>
      <c r="C80" s="180">
        <f t="shared" ref="C80:R80" si="13">SUM(C78:C79)</f>
        <v>5000000</v>
      </c>
      <c r="D80" s="180">
        <f t="shared" si="13"/>
        <v>5000000</v>
      </c>
      <c r="E80" s="180">
        <f t="shared" si="13"/>
        <v>0</v>
      </c>
      <c r="F80" s="180">
        <f t="shared" si="13"/>
        <v>0</v>
      </c>
      <c r="G80" s="180">
        <f t="shared" si="13"/>
        <v>0</v>
      </c>
      <c r="H80" s="180">
        <f t="shared" si="13"/>
        <v>0</v>
      </c>
      <c r="I80" s="180">
        <f t="shared" si="13"/>
        <v>0</v>
      </c>
      <c r="J80" s="180">
        <f t="shared" si="13"/>
        <v>0</v>
      </c>
      <c r="K80" s="180">
        <f t="shared" si="13"/>
        <v>0</v>
      </c>
      <c r="L80" s="180">
        <f t="shared" si="13"/>
        <v>0</v>
      </c>
      <c r="M80" s="180">
        <f t="shared" si="13"/>
        <v>0</v>
      </c>
      <c r="N80" s="180">
        <f t="shared" si="13"/>
        <v>0</v>
      </c>
      <c r="O80" s="180">
        <f t="shared" si="13"/>
        <v>0</v>
      </c>
      <c r="P80" s="180">
        <f t="shared" si="13"/>
        <v>0</v>
      </c>
      <c r="Q80" s="180">
        <f t="shared" si="13"/>
        <v>0</v>
      </c>
      <c r="R80" s="180">
        <f t="shared" si="13"/>
        <v>5000000</v>
      </c>
    </row>
    <row r="81" spans="1:18" s="182" customFormat="1" ht="22.5" customHeight="1" x14ac:dyDescent="0.25">
      <c r="B81" s="183" t="s">
        <v>259</v>
      </c>
      <c r="C81" s="181">
        <f t="shared" ref="C81:R81" si="14">C80+C76</f>
        <v>8553545</v>
      </c>
      <c r="D81" s="181">
        <f t="shared" si="14"/>
        <v>8553545</v>
      </c>
      <c r="E81" s="181">
        <f t="shared" si="14"/>
        <v>0</v>
      </c>
      <c r="F81" s="181">
        <f t="shared" si="14"/>
        <v>0</v>
      </c>
      <c r="G81" s="181">
        <f t="shared" si="14"/>
        <v>0</v>
      </c>
      <c r="H81" s="181">
        <f t="shared" si="14"/>
        <v>0</v>
      </c>
      <c r="I81" s="181">
        <f t="shared" si="14"/>
        <v>0</v>
      </c>
      <c r="J81" s="181">
        <f t="shared" si="14"/>
        <v>0</v>
      </c>
      <c r="K81" s="181">
        <f t="shared" si="14"/>
        <v>0</v>
      </c>
      <c r="L81" s="181">
        <f t="shared" si="14"/>
        <v>0</v>
      </c>
      <c r="M81" s="181">
        <f t="shared" si="14"/>
        <v>0</v>
      </c>
      <c r="N81" s="181">
        <f t="shared" si="14"/>
        <v>0</v>
      </c>
      <c r="O81" s="181">
        <f t="shared" si="14"/>
        <v>0</v>
      </c>
      <c r="P81" s="181">
        <f t="shared" si="14"/>
        <v>0</v>
      </c>
      <c r="Q81" s="181">
        <f t="shared" si="14"/>
        <v>0</v>
      </c>
      <c r="R81" s="181">
        <f t="shared" si="14"/>
        <v>8553545</v>
      </c>
    </row>
    <row r="82" spans="1:18" s="182" customFormat="1" ht="22.5" customHeight="1" x14ac:dyDescent="0.25">
      <c r="B82" s="183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</row>
    <row r="83" spans="1:18" s="172" customFormat="1" x14ac:dyDescent="0.25">
      <c r="A83" s="172" t="s">
        <v>260</v>
      </c>
      <c r="C83" s="177"/>
      <c r="D83" s="177"/>
      <c r="R83" s="177"/>
    </row>
    <row r="84" spans="1:18" s="182" customFormat="1" ht="22.5" customHeight="1" x14ac:dyDescent="0.25">
      <c r="B84" s="179" t="s">
        <v>261</v>
      </c>
      <c r="C84" s="181">
        <v>2339826.94</v>
      </c>
      <c r="D84" s="181">
        <v>2339826.94</v>
      </c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>
        <f>SUM(E84:P84)</f>
        <v>0</v>
      </c>
      <c r="R84" s="181">
        <f>D84-Q84</f>
        <v>2339826.94</v>
      </c>
    </row>
    <row r="85" spans="1:18" s="182" customFormat="1" ht="22.5" customHeight="1" x14ac:dyDescent="0.25">
      <c r="A85" s="172" t="s">
        <v>262</v>
      </c>
      <c r="B85" s="172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</row>
    <row r="86" spans="1:18" s="182" customFormat="1" ht="22.5" customHeight="1" x14ac:dyDescent="0.25">
      <c r="B86" s="179" t="s">
        <v>261</v>
      </c>
      <c r="C86" s="181">
        <v>7614696.5</v>
      </c>
      <c r="D86" s="181">
        <v>7614696.5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>
        <f>SUM(E86:P86)</f>
        <v>0</v>
      </c>
      <c r="R86" s="181">
        <f>D86-Q86</f>
        <v>7614696.5</v>
      </c>
    </row>
    <row r="87" spans="1:18" s="182" customFormat="1" ht="22.5" customHeight="1" x14ac:dyDescent="0.25">
      <c r="A87" s="172" t="s">
        <v>263</v>
      </c>
      <c r="B87" s="172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</row>
    <row r="88" spans="1:18" s="182" customFormat="1" ht="22.5" customHeight="1" x14ac:dyDescent="0.25">
      <c r="B88" s="179" t="s">
        <v>261</v>
      </c>
      <c r="C88" s="181">
        <v>4764916.66</v>
      </c>
      <c r="D88" s="181">
        <v>4764916.66</v>
      </c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>
        <f>SUM(E88:P88)</f>
        <v>0</v>
      </c>
      <c r="R88" s="181">
        <f>D88-Q88</f>
        <v>4764916.66</v>
      </c>
    </row>
    <row r="89" spans="1:18" s="182" customFormat="1" ht="22.5" customHeight="1" x14ac:dyDescent="0.25">
      <c r="B89" s="183" t="s">
        <v>264</v>
      </c>
      <c r="C89" s="181">
        <f>C88+C86+C84+C81+C68+C55+C46+C31+C23</f>
        <v>46402413.909999996</v>
      </c>
      <c r="D89" s="181">
        <f>SUM(D88,D86,D84,D81,D68,D55,D46,D31,D23)</f>
        <v>42737670.789999999</v>
      </c>
      <c r="E89" s="181">
        <f t="shared" ref="E89:R89" si="15">E88+E86+E84+E81+E68+E55+E46+E36</f>
        <v>0</v>
      </c>
      <c r="F89" s="181">
        <f t="shared" si="15"/>
        <v>0</v>
      </c>
      <c r="G89" s="181">
        <f t="shared" si="15"/>
        <v>0</v>
      </c>
      <c r="H89" s="181">
        <f t="shared" si="15"/>
        <v>0</v>
      </c>
      <c r="I89" s="181">
        <f t="shared" si="15"/>
        <v>0</v>
      </c>
      <c r="J89" s="181">
        <f t="shared" si="15"/>
        <v>0</v>
      </c>
      <c r="K89" s="181">
        <f t="shared" si="15"/>
        <v>0</v>
      </c>
      <c r="L89" s="181">
        <f t="shared" si="15"/>
        <v>0</v>
      </c>
      <c r="M89" s="181">
        <f t="shared" si="15"/>
        <v>0</v>
      </c>
      <c r="N89" s="181">
        <f t="shared" si="15"/>
        <v>0</v>
      </c>
      <c r="O89" s="181">
        <f t="shared" si="15"/>
        <v>0</v>
      </c>
      <c r="P89" s="181">
        <f t="shared" si="15"/>
        <v>0</v>
      </c>
      <c r="Q89" s="181">
        <f t="shared" si="15"/>
        <v>0</v>
      </c>
      <c r="R89" s="181">
        <f t="shared" si="15"/>
        <v>23272985.100000001</v>
      </c>
    </row>
    <row r="90" spans="1:18" s="182" customFormat="1" ht="22.5" customHeight="1" x14ac:dyDescent="0.25">
      <c r="B90" s="183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</row>
    <row r="91" spans="1:18" s="182" customFormat="1" ht="22.5" customHeight="1" x14ac:dyDescent="0.25">
      <c r="B91" s="183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</row>
    <row r="92" spans="1:18" s="182" customFormat="1" ht="22.5" customHeight="1" x14ac:dyDescent="0.25">
      <c r="B92" s="183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</row>
    <row r="96" spans="1:18" x14ac:dyDescent="0.25">
      <c r="B96" s="172" t="s">
        <v>227</v>
      </c>
    </row>
    <row r="97" spans="2:18" x14ac:dyDescent="0.25">
      <c r="B97" s="172"/>
    </row>
    <row r="99" spans="2:18" x14ac:dyDescent="0.25">
      <c r="B99" s="173" t="s">
        <v>265</v>
      </c>
    </row>
    <row r="100" spans="2:18" x14ac:dyDescent="0.25">
      <c r="B100" s="184" t="s">
        <v>266</v>
      </c>
    </row>
    <row r="101" spans="2:18" x14ac:dyDescent="0.25">
      <c r="B101" s="184" t="s">
        <v>267</v>
      </c>
    </row>
    <row r="102" spans="2:18" x14ac:dyDescent="0.25">
      <c r="Q102" s="68">
        <f>Q89</f>
        <v>0</v>
      </c>
    </row>
    <row r="103" spans="2:18" x14ac:dyDescent="0.25">
      <c r="Q103" s="68">
        <v>10660743.119999999</v>
      </c>
    </row>
    <row r="104" spans="2:18" x14ac:dyDescent="0.25">
      <c r="Q104" s="68">
        <f>Q102-Q103</f>
        <v>-10660743.119999999</v>
      </c>
    </row>
    <row r="105" spans="2:18" x14ac:dyDescent="0.25">
      <c r="Q105" s="68" t="str">
        <f>#REF!+#REF!+#REF!+E34+#REF!</f>
        <v>0</v>
      </c>
    </row>
    <row r="106" spans="2:18" x14ac:dyDescent="0.25">
      <c r="Q106" s="68" t="str">
        <f>Q104-Q105</f>
        <v>0</v>
      </c>
      <c r="R106" s="68" t="s">
        <v>268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R1"/>
    <mergeCell ref="A2:R2"/>
    <mergeCell ref="A3:R3"/>
    <mergeCell ref="A4:R4"/>
    <mergeCell ref="A5:R5"/>
  </mergeCells>
  <printOptions horizontalCentered="1"/>
  <pageMargins left="0.2" right="0.2" top="0.75" bottom="0.75" header="0.3" footer="0.3"/>
  <pageSetup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January</vt:lpstr>
      <vt:lpstr>February</vt:lpstr>
      <vt:lpstr>March</vt:lpstr>
      <vt:lpstr>April</vt:lpstr>
      <vt:lpstr>LDRRM</vt:lpstr>
      <vt:lpstr>Summary</vt:lpstr>
      <vt:lpstr>Accounting SAAOB Current</vt:lpstr>
      <vt:lpstr>Accounting-SAAOB Cont.</vt:lpstr>
      <vt:lpstr>'Accounting SAAOB Current'!Print_Area</vt:lpstr>
      <vt:lpstr>'Accounting-SAAOB Cont.'!Print_Area</vt:lpstr>
      <vt:lpstr>April!Print_Area</vt:lpstr>
      <vt:lpstr>February!Print_Area</vt:lpstr>
      <vt:lpstr>January!Print_Area</vt:lpstr>
      <vt:lpstr>LDRRM!Print_Area</vt:lpstr>
      <vt:lpstr>March!Print_Area</vt:lpstr>
      <vt:lpstr>Summary!Print_Area</vt:lpstr>
      <vt:lpstr>'Accounting SAAOB Current'!Print_Titles</vt:lpstr>
      <vt:lpstr>'Accounting-SAAOB Cont.'!Print_Titles</vt:lpstr>
      <vt:lpstr>April!Print_Titles</vt:lpstr>
      <vt:lpstr>February!Print_Titles</vt:lpstr>
      <vt:lpstr>January!Print_Titles</vt:lpstr>
      <vt:lpstr>LDRRM!Print_Titles</vt:lpstr>
      <vt:lpstr>March!Print_Titles</vt:lpstr>
      <vt:lpstr>Summary!Print_Titles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CGB</dc:creator>
  <cp:keywords/>
  <dc:description/>
  <cp:lastModifiedBy>Windows 10</cp:lastModifiedBy>
  <dcterms:created xsi:type="dcterms:W3CDTF">2023-03-14T22:59:56Z</dcterms:created>
  <dcterms:modified xsi:type="dcterms:W3CDTF">2025-06-11T03:58:42Z</dcterms:modified>
  <cp:category/>
</cp:coreProperties>
</file>